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250" windowHeight="12585" activeTab="0"/>
  </bookViews>
  <sheets>
    <sheet name="СВОД_Профосмотр_2020" sheetId="1" r:id="rId1"/>
    <sheet name="ПрофосмотрВН" sheetId="2" r:id="rId2"/>
    <sheet name="ПрофилМедосм несов." sheetId="3" r:id="rId3"/>
  </sheets>
  <externalReferences>
    <externalReference r:id="rId6"/>
  </externalReferences>
  <definedNames>
    <definedName name="_xlfn.IFERROR" hidden="1">#NAME?</definedName>
    <definedName name="_xlnm.Print_Titles" localSheetId="2">'ПрофилМедосм несов.'!$12:$15</definedName>
    <definedName name="_xlnm.Print_Titles" localSheetId="1">'ПрофосмотрВН'!$2:$4</definedName>
    <definedName name="_xlnm.Print_Titles" localSheetId="0">'СВОД_Профосмотр_2020'!$2:$3</definedName>
    <definedName name="_xlnm.Print_Area" localSheetId="2">'ПрофилМедосм несов.'!$A$8:$S$73</definedName>
  </definedNames>
  <calcPr fullCalcOnLoad="1"/>
</workbook>
</file>

<file path=xl/sharedStrings.xml><?xml version="1.0" encoding="utf-8"?>
<sst xmlns="http://schemas.openxmlformats.org/spreadsheetml/2006/main" count="249" uniqueCount="161">
  <si>
    <t>Сведения о результатах проведения медицинских осмотров несовершеннолетних  (DispType 5)</t>
  </si>
  <si>
    <t>по состоянию на 12.01.2021</t>
  </si>
  <si>
    <t>Профилактические осмотры</t>
  </si>
  <si>
    <t>код МО</t>
  </si>
  <si>
    <t>Наименование медицинской организации</t>
  </si>
  <si>
    <t>в том числе:</t>
  </si>
  <si>
    <t>Объем средств, направленный за медицинские осмотры в отчетном периоде, рублей</t>
  </si>
  <si>
    <t>в том числе, справочно</t>
  </si>
  <si>
    <t>согласо-ванные объемы диспан-сериза-ции на 2020 год, чел.</t>
  </si>
  <si>
    <t>испол-нение годо-вого плана, чел.</t>
  </si>
  <si>
    <t>про-цент испол-нения плана, %</t>
  </si>
  <si>
    <t>откло-нение от плана, чел.</t>
  </si>
  <si>
    <t>количество
законченных
случаев, состоящих
из одного этапа
диспансеризации
(I этап)
профилактических
осмотров,
проведенных
мобильными
медицинскими
бригадами</t>
  </si>
  <si>
    <t>в рамках законченного случая/человек, состоящего из одного этапа медицинского осмотра  (только I этап)*</t>
  </si>
  <si>
    <t>в  рамках законченного случая/человек, состоящего из двух этапов медицинского осмотра  (только I и II этапы)**</t>
  </si>
  <si>
    <t>прошли медосмотры в выходные и праздничные дни</t>
  </si>
  <si>
    <t>кол-во случаев ***</t>
  </si>
  <si>
    <t>человек</t>
  </si>
  <si>
    <t>рублей</t>
  </si>
  <si>
    <t xml:space="preserve">кол-во случаев </t>
  </si>
  <si>
    <t>на 29.12.2020</t>
  </si>
  <si>
    <t>прирост</t>
  </si>
  <si>
    <t>% на 29.12.2020</t>
  </si>
  <si>
    <t>%прирост</t>
  </si>
  <si>
    <t>ГБУЗ СО "Безенчукская ЦРБ"</t>
  </si>
  <si>
    <t>ГБУЗ СО "Богатовская ЦРБ"</t>
  </si>
  <si>
    <t>ГБУЗ СО "Большеглушицкая ЦРБ"</t>
  </si>
  <si>
    <t>ГБУЗ СО "Большечерниговская ЦРБ"</t>
  </si>
  <si>
    <t>ГБУЗ  СО «Борская центральная районная больница»</t>
  </si>
  <si>
    <t xml:space="preserve">ГБУЗ СО "Волжская ЦРБ" </t>
  </si>
  <si>
    <t>ГБУЗ СО "Исаклинская ЦРБ"</t>
  </si>
  <si>
    <t>ГБУЗ СО "Кинельская ЦБГиР"</t>
  </si>
  <si>
    <t>ГБУЗ СО "Кошкинская ЦРБ"</t>
  </si>
  <si>
    <t xml:space="preserve">ГБУЗ СО "Красноармейская  ЦРБ" </t>
  </si>
  <si>
    <t>ГБУЗ СО  "Красноярская ЦРБ"</t>
  </si>
  <si>
    <t>ГБУЗ СО "Кинель-Черкасская ЦРБ"</t>
  </si>
  <si>
    <t>ГБУЗ СО "Клявлинская ЦРБ"</t>
  </si>
  <si>
    <t>ГБУЗ СО "Нефтегорская ЦРБ"</t>
  </si>
  <si>
    <t>ГБУЗ СО "Пестравская центральная районная больница"</t>
  </si>
  <si>
    <t>ГБУЗ СО "Похвистневская ЦБГР"</t>
  </si>
  <si>
    <t>ГБУЗ СО "Приволжская ЦРБ"</t>
  </si>
  <si>
    <t>ГБУЗ СО "Сергиевская ЦРБ"</t>
  </si>
  <si>
    <t>ГБУЗ СО "Ставропольская ЦРБ"</t>
  </si>
  <si>
    <t>ГБУЗ СО "Сызранская ЦРБ"</t>
  </si>
  <si>
    <t>ГБУЗ СО "Челно-Вершинская ЦРБ"</t>
  </si>
  <si>
    <t>ГБУЗ СО "Хворостянская ЦРБ"</t>
  </si>
  <si>
    <t>ГБУЗ СО "Шенталинская ЦРБ"</t>
  </si>
  <si>
    <t>ГБУЗ СО "Шигонская ЦРБ"</t>
  </si>
  <si>
    <t>ГБУЗ СО  "Камышлинская ЦРБ"</t>
  </si>
  <si>
    <t>ГБУЗ СО "Елховская ЦРБ"</t>
  </si>
  <si>
    <t>ГБУЗ СО "Жигулевская ЦГБ"</t>
  </si>
  <si>
    <t>ГБУЗ СО "НЦГБ"</t>
  </si>
  <si>
    <t xml:space="preserve">ГБУЗ СО "Октябрьская ЦГБ"  </t>
  </si>
  <si>
    <t>ГБУЗ СО "Отрадненская городская больница"</t>
  </si>
  <si>
    <t xml:space="preserve">ГБУЗ СО "Сызранская ГБ № 2" </t>
  </si>
  <si>
    <t xml:space="preserve">ГБУЗ СО "Сызранская ЦГБ" </t>
  </si>
  <si>
    <t xml:space="preserve">ГБУЗ СО «Сызранская ГБ №3» </t>
  </si>
  <si>
    <t>ГБУЗ СО "Сызранская ГП"</t>
  </si>
  <si>
    <t>ГБУЗ СО "ЧЦГБ"</t>
  </si>
  <si>
    <t>ГБУЗ СО "ТГП № 1"</t>
  </si>
  <si>
    <t>ГБУЗ СО "ТГКП №3"</t>
  </si>
  <si>
    <t>ГБУЗ СО "ТГП №2"</t>
  </si>
  <si>
    <t>ГБУЗ СО "ТГП №4"</t>
  </si>
  <si>
    <t xml:space="preserve">ГБУЗ СОДКБ ИМ.Н.Н.ИВАНОВОЙ                                                                                                                                                                                                                                </t>
  </si>
  <si>
    <t xml:space="preserve">ГБУЗ СО СГП №13 </t>
  </si>
  <si>
    <t xml:space="preserve">ГБУЗ СО "СГП №4" </t>
  </si>
  <si>
    <t>ГБУЗ СО "СГКБ №8"</t>
  </si>
  <si>
    <t>ГБУЗ СО  "СМСЧ №5"</t>
  </si>
  <si>
    <t>ГБУЗ СО "Самарская городская больница №7"</t>
  </si>
  <si>
    <t>ГБУЗ СО  СГБ №10</t>
  </si>
  <si>
    <t>ГБУЗ СО "СГП №3"</t>
  </si>
  <si>
    <t>ГБУЗ СО "СГП №14"</t>
  </si>
  <si>
    <t>ГБУЗ СО  "Самарская МСЧ 2"</t>
  </si>
  <si>
    <t>ГБУЗ СО "СГКП № 15"</t>
  </si>
  <si>
    <t>ГБУЗ СО  "СГП №1"</t>
  </si>
  <si>
    <t>ГБУЗ СО "СГБ №6"</t>
  </si>
  <si>
    <t>ГБУЗ СО "СГП №10 Советского района"</t>
  </si>
  <si>
    <t>ООО "МЦ "Здоровые дети"</t>
  </si>
  <si>
    <t>ООО «МЦ «Здоровье детей»</t>
  </si>
  <si>
    <t>ООО «МЦ «Детский доктор»</t>
  </si>
  <si>
    <t>ИТОГО</t>
  </si>
  <si>
    <t>Информация о проведении профилактических осмотров взрослого населения по состоянию на 12.01.2021 (Disp type 2)</t>
  </si>
  <si>
    <t>№</t>
  </si>
  <si>
    <t>Реестровый номер</t>
  </si>
  <si>
    <t>Код</t>
  </si>
  <si>
    <r>
      <t xml:space="preserve">План </t>
    </r>
    <r>
      <rPr>
        <b/>
        <sz val="12"/>
        <color indexed="8"/>
        <rFont val="Times New Roman"/>
        <family val="1"/>
      </rPr>
      <t>2020,</t>
    </r>
    <r>
      <rPr>
        <sz val="12"/>
        <color indexed="8"/>
        <rFont val="Times New Roman"/>
        <family val="1"/>
      </rPr>
      <t xml:space="preserve"> чел.</t>
    </r>
  </si>
  <si>
    <t>% выполнения плана по принятым</t>
  </si>
  <si>
    <t>Количество счетов</t>
  </si>
  <si>
    <t>Сумма, руб.</t>
  </si>
  <si>
    <t>в том числе мобильные бригады</t>
  </si>
  <si>
    <t>справочно: принято к оплате за прохождение гражданами профилактических осмотров в выходные и праздничные дни</t>
  </si>
  <si>
    <t>выставленных</t>
  </si>
  <si>
    <t>принятых</t>
  </si>
  <si>
    <t>Количество  счетов</t>
  </si>
  <si>
    <t>на 29.12.20</t>
  </si>
  <si>
    <t>% на 29.12.20</t>
  </si>
  <si>
    <t>% прирост</t>
  </si>
  <si>
    <t>ГБУЗ СО "БЕЗЕНЧУКСКАЯ ЦРБ"</t>
  </si>
  <si>
    <t>ГБУЗ СО "БОГАТОВСКАЯ ЦРБ"</t>
  </si>
  <si>
    <t>ГБУЗ СО "БОЛЬШЕГЛУШИЦКАЯ ЦРБ"</t>
  </si>
  <si>
    <t>ГБУЗ СО "БОЛЬШЕЧЕРНИГОВСКАЯ ЦРБ"</t>
  </si>
  <si>
    <t>ГБУЗ СО "БОРСКАЯ ЦРБ"</t>
  </si>
  <si>
    <t>ГБУЗ СО "ВОЛЖСКАЯ ЦРБ"</t>
  </si>
  <si>
    <t>ГБУЗ СО "ИСАКЛИНСКАЯ ЦРБ"</t>
  </si>
  <si>
    <t>ГБУЗ СО "КИНЕЛЬСКАЯ ЦБ ГОРОДА И РАЙОНА"</t>
  </si>
  <si>
    <t>ГБУЗ СО "КОШКИНСКАЯ ЦРБ"</t>
  </si>
  <si>
    <t>ГБУЗ СО "КРАСНОАРМЕЙСКАЯ ЦРБ"</t>
  </si>
  <si>
    <t>ГБУЗ СО "КРАСНОЯРСКАЯ ЦРБ"</t>
  </si>
  <si>
    <t>ГБУЗ СО "КИНЕЛЬ-ЧЕРКАССКАЯ ЦРБ"</t>
  </si>
  <si>
    <t>ГБУЗ СО "КЛЯВЛИНСКАЯ ЦРБ"</t>
  </si>
  <si>
    <t>ГБУЗ СО "НЕФТЕГОРСКАЯ ЦРБ"</t>
  </si>
  <si>
    <t>ГБУЗ СО "ПЕСТРАВСКАЯ ЦРБ"</t>
  </si>
  <si>
    <t>ГБУЗ СО "ПОХВИСТНЕВСКАЯ ЦБ ГОРОДА И РАЙОНА"</t>
  </si>
  <si>
    <t>ГБУЗ СО "ПРИВОЛЖСКАЯ ЦРБ"</t>
  </si>
  <si>
    <t>ГБУЗ СО "СЕРГИЕВСКАЯ ЦРБ"</t>
  </si>
  <si>
    <t>ГБУЗ СО "СТАВРОПОЛЬСКАЯ ЦРБ"</t>
  </si>
  <si>
    <t>ГБУЗ СО "СЫЗРАНСКАЯ ЦРБ"</t>
  </si>
  <si>
    <t>ГБУЗ СО "ЧЕЛНО-ВЕРШИНСКАЯ ЦРБ"</t>
  </si>
  <si>
    <t>ГБУЗ СО "ХВОРОСТЯНСКАЯ ЦРБ"</t>
  </si>
  <si>
    <t>ГБУЗ СО "ШЕНТАЛИНСКАЯ ЦРБ"</t>
  </si>
  <si>
    <t>ГБУЗ СО "ШИГОНСКАЯ ЦРБ"</t>
  </si>
  <si>
    <t>ГБУЗ СО "КАМЫШЛИНСКАЯ ЦРБ"</t>
  </si>
  <si>
    <t>ГБУЗ СО "ЕЛХОВСКАЯ ЦРБ"</t>
  </si>
  <si>
    <t>ГБУЗ СО "ЖИГУЛЕВСКАЯ ЦГБ"</t>
  </si>
  <si>
    <t>ГБУЗ СО "НОВОКУЙБЫШЕВСКАЯ ЦГБ"</t>
  </si>
  <si>
    <t>ГБУЗ СО "ОКТЯБРЬСКАЯ ЦЕНТРАЛЬНАЯ ГОРОДСКАЯ БОЛЬНИЦА"</t>
  </si>
  <si>
    <t>ГБУЗ СО "ОТРАДНЕНСКАЯ ГОРОДСКАЯ БОЛЬНИЦА"</t>
  </si>
  <si>
    <t>ГБУЗ СО "СЫЗРАНСКАЯ ГОРОДСКАЯ БОЛЬНИЦА N 2"</t>
  </si>
  <si>
    <t>ГБУЗ СО "СЫЗРАНСКАЯ ЦЕНТРАЛЬНАЯ ГОРОДСКАЯ БОЛЬНИЦА"</t>
  </si>
  <si>
    <t>ГБУЗ СО "СЫЗРАНСКАЯ ГОРОДСКАЯ БОЛЬНИЦА N 3"</t>
  </si>
  <si>
    <t>ГБУЗ СО "СЫЗРАНСКАЯ ГОРОДСКАЯ ПОЛИКЛИНИКА"</t>
  </si>
  <si>
    <t>ГБУЗ СО "ЧАПАЕВСКАЯ ЦЕНТРАЛЬНАЯ ГОРОДСКАЯ БОЛЬНИЦА"</t>
  </si>
  <si>
    <t>ГБУЗ СО "ТОЛЬЯТТИНСКАЯ ГОРОДСКАЯ ПОЛИКЛИНИКА N 1"</t>
  </si>
  <si>
    <t>ГБУЗ СО "ТОЛЬЯТТИНСКАЯ ГОРОДСКАЯ КЛИНИЧЕСКАЯ ПОЛИКЛИНИКА N 3"</t>
  </si>
  <si>
    <t>ФГБУЗ САМАРСКИЙ МЕДИЦИНСКИЙ КЛИНИЧЕСКИЙ ЦЕНТР ФМБА РОССИИ</t>
  </si>
  <si>
    <t>ГБУЗ СО "ТОЛЬЯТТИНСКАЯ ГОРОДСКАЯ ПОЛИКЛИНИКА N 2"</t>
  </si>
  <si>
    <t>ГБУЗ СО "ТОЛЬЯТТИНСКАЯ ГОРОДСКАЯ ПОЛИКЛИНИКА N 4"</t>
  </si>
  <si>
    <t>ГБУЗ СО "САМАРСКАЯ ГОРОДСКАЯ ПОЛИКЛИНИКА N 13 ЖЕЛЕЗНОДОРОЖНОГО РАЙОНА"</t>
  </si>
  <si>
    <t>ГБУЗ СО "САМАРСКАЯ ГОРОДСКАЯ ПОЛИКЛИНИКА N 4 КИРОВСКОГО РАЙОНА"</t>
  </si>
  <si>
    <t>ГБУЗ СО "САМАРСКАЯ ГОРОДСКАЯ БОЛЬНИЦА N 8"</t>
  </si>
  <si>
    <t>ГБУЗ СО "СМСЧ N 5 КИРОВСКОГО РАЙОНА"</t>
  </si>
  <si>
    <t>ГБУЗ СО "САМАРСКАЯ ГОРОДСКАЯ БОЛЬНИЦА N 7"</t>
  </si>
  <si>
    <t>ГБУЗ СО "САМАРСКАЯ ГОРОДСКАЯ БОЛЬНИЦА N 10"</t>
  </si>
  <si>
    <t>ГБУЗ СО "САМАРСКАЯ ГОРОДСКАЯ ПОЛИКЛИНИКА N 3"</t>
  </si>
  <si>
    <t>ГБУЗ СО "САМАРСКАЯ ГОРОДСКАЯ ПОЛИКЛИНИКА N 9 ОКТЯБРЬСКОГО РАЙОНА"</t>
  </si>
  <si>
    <t>ГБУЗ СО "САМАРСКАЯ ГОРОДСКАЯ БОЛЬНИЦА N 4"</t>
  </si>
  <si>
    <t>ГБУЗ СО "СГКДП N 14"</t>
  </si>
  <si>
    <t>ГБУЗ СО "СМСЧ N 2 ПРОМЫШЛЕННОГО РАЙОНА"</t>
  </si>
  <si>
    <t>ГБУЗ СО "САМАРСКАЯ ГОРОДСКАЯ КЛИНИЧЕСКАЯ ПОЛИКЛИНИКА N 15 ПРОМЫШЛЕННОГО РАЙОНА"</t>
  </si>
  <si>
    <t>ГБУЗ СО "САМАРСКАЯ ГОРОДСКАЯ ПОЛИКЛИНИКА N 6 ПРОМЫШЛЕННОГО РАЙОНА"</t>
  </si>
  <si>
    <t>ГБУЗ СО "САМАРСКАЯ ГОРОДСКАЯ ПОЛИКЛИНИКА N 1 ПРОМЫШЛЕННОГО РАЙОНА"</t>
  </si>
  <si>
    <t>ГБУЗ СО "САМАРСКАЯ ГОРОДСКАЯ БОЛЬНИЦА N 6"</t>
  </si>
  <si>
    <t>ГБУЗ СО "САМАРСКАЯ ГОРОДСКАЯ ПОЛИКЛИНИКА N 10 СОВЕТСКОГО РАЙОНА"</t>
  </si>
  <si>
    <t>ГБУЗ САМАРСКАЯ ОБЛАСТНАЯ КЛИНИЧЕСКАЯ БОЛЬНИЦА N 2</t>
  </si>
  <si>
    <t>ФГБОУ ВО СамГМУ Минздрава России</t>
  </si>
  <si>
    <t>Итого</t>
  </si>
  <si>
    <t>Информация о проведении профилактических осмотров в 2020 году</t>
  </si>
  <si>
    <t>Профосмотры взрослого населения</t>
  </si>
  <si>
    <t>кол-во случаев всего</t>
  </si>
  <si>
    <t>Профосмотры несовершенолетних</t>
  </si>
  <si>
    <t>Профосмотры ВСЕГО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</si>
</sst>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_р_._-;\-* #,##0.00_р_._-;_-* &quot;-&quot;??_р_._-;_-@_-"/>
    <numFmt numFmtId="173" formatCode="_-* #,##0_р_._-;\-* #,##0_р_._-;_-* &quot;-&quot;??_р_._-;_-@_-"/>
    <numFmt numFmtId="174" formatCode="#,##0_ ;\-#,##0\ "/>
    <numFmt numFmtId="175" formatCode="0.000"/>
    <numFmt numFmtId="176" formatCode="[$-419]General"/>
    <numFmt numFmtId="177" formatCode="#,##0.00_ ;\-#,##0.00\ "/>
    <numFmt numFmtId="178" formatCode="_-* #,##0_р_._-;\-* #,##0_р_._-;_-* &quot;-&quot;_р_._-;_-@_-"/>
    <numFmt numFmtId="179" formatCode="#,##0.0"/>
    <numFmt numFmtId="180" formatCode="0.0"/>
    <numFmt numFmtId="181" formatCode="_-* #,##0.0_р_._-;\-* #,##0.0_р_._-;_-* &quot;-&quot;??_р_._-;_-@_-"/>
  </numFmts>
  <fonts count="73">
    <font>
      <sz val="10"/>
      <name val="Arial Cyr"/>
      <family val="0"/>
    </font>
    <font>
      <sz val="14"/>
      <color indexed="8"/>
      <name val="Times New Roman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0"/>
      <color indexed="8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1"/>
      <name val="Calibri"/>
      <family val="2"/>
    </font>
    <font>
      <b/>
      <sz val="10"/>
      <color indexed="30"/>
      <name val="Times New Roman"/>
      <family val="1"/>
    </font>
    <font>
      <b/>
      <sz val="18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1"/>
      <color rgb="FF000000"/>
      <name val="Calibri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0"/>
      <color rgb="FF0070C0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</font>
    <font>
      <b/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medium"/>
      <bottom/>
    </border>
  </borders>
  <cellStyleXfs count="7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6" fontId="47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4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45" fillId="31" borderId="8" applyNumberFormat="0" applyFont="0" applyAlignment="0" applyProtection="0"/>
    <xf numFmtId="0" fontId="15" fillId="31" borderId="8" applyNumberFormat="0" applyFont="0" applyAlignment="0" applyProtection="0"/>
    <xf numFmtId="9" fontId="45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45" fillId="0" borderId="0" applyFont="0" applyFill="0" applyBorder="0" applyAlignment="0" applyProtection="0"/>
    <xf numFmtId="178" fontId="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59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2" fillId="0" borderId="11" xfId="0" applyFont="1" applyBorder="1" applyAlignment="1">
      <alignment/>
    </xf>
    <xf numFmtId="0" fontId="7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31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4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172" fontId="3" fillId="0" borderId="12" xfId="66" applyFont="1" applyBorder="1" applyAlignment="1">
      <alignment horizontal="center" vertical="center" wrapText="1"/>
    </xf>
    <xf numFmtId="172" fontId="3" fillId="0" borderId="13" xfId="66" applyFont="1" applyBorder="1" applyAlignment="1">
      <alignment horizontal="center" vertical="center" wrapText="1"/>
    </xf>
    <xf numFmtId="173" fontId="3" fillId="0" borderId="14" xfId="66" applyNumberFormat="1" applyFont="1" applyBorder="1" applyAlignment="1">
      <alignment horizontal="center" vertical="center" wrapText="1"/>
    </xf>
    <xf numFmtId="172" fontId="3" fillId="0" borderId="16" xfId="66" applyNumberFormat="1" applyFont="1" applyBorder="1" applyAlignment="1">
      <alignment horizontal="center" vertical="center" wrapText="1"/>
    </xf>
    <xf numFmtId="173" fontId="59" fillId="31" borderId="16" xfId="66" applyNumberFormat="1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2" fontId="10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/>
    </xf>
    <xf numFmtId="173" fontId="38" fillId="31" borderId="16" xfId="66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65" fillId="0" borderId="0" xfId="0" applyFont="1" applyAlignment="1">
      <alignment/>
    </xf>
    <xf numFmtId="0" fontId="7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172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72" fontId="3" fillId="0" borderId="19" xfId="66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72" fontId="3" fillId="0" borderId="21" xfId="66" applyFont="1" applyBorder="1" applyAlignment="1">
      <alignment horizontal="center" vertical="center" wrapText="1"/>
    </xf>
    <xf numFmtId="173" fontId="3" fillId="0" borderId="22" xfId="66" applyNumberFormat="1" applyFont="1" applyBorder="1" applyAlignment="1">
      <alignment horizontal="center" vertical="center" wrapText="1"/>
    </xf>
    <xf numFmtId="172" fontId="3" fillId="0" borderId="23" xfId="66" applyNumberFormat="1" applyFont="1" applyBorder="1" applyAlignment="1">
      <alignment horizontal="center" vertical="center" wrapText="1"/>
    </xf>
    <xf numFmtId="173" fontId="38" fillId="31" borderId="23" xfId="66" applyNumberFormat="1" applyFont="1" applyFill="1" applyBorder="1" applyAlignment="1">
      <alignment/>
    </xf>
    <xf numFmtId="3" fontId="3" fillId="0" borderId="24" xfId="0" applyNumberFormat="1" applyFont="1" applyBorder="1" applyAlignment="1">
      <alignment/>
    </xf>
    <xf numFmtId="2" fontId="3" fillId="0" borderId="19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4" fontId="4" fillId="0" borderId="25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4" fontId="4" fillId="0" borderId="28" xfId="0" applyNumberFormat="1" applyFont="1" applyFill="1" applyBorder="1" applyAlignment="1">
      <alignment/>
    </xf>
    <xf numFmtId="3" fontId="4" fillId="31" borderId="28" xfId="0" applyNumberFormat="1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2" fontId="4" fillId="0" borderId="27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2" fontId="13" fillId="0" borderId="0" xfId="0" applyNumberFormat="1" applyFont="1" applyBorder="1" applyAlignment="1">
      <alignment horizontal="center"/>
    </xf>
    <xf numFmtId="175" fontId="1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8" fillId="0" borderId="11" xfId="0" applyFont="1" applyBorder="1" applyAlignment="1">
      <alignment horizontal="left" vertical="top" wrapText="1"/>
    </xf>
    <xf numFmtId="3" fontId="4" fillId="33" borderId="25" xfId="0" applyNumberFormat="1" applyFont="1" applyFill="1" applyBorder="1" applyAlignment="1">
      <alignment/>
    </xf>
    <xf numFmtId="0" fontId="5" fillId="0" borderId="0" xfId="0" applyFont="1" applyAlignment="1">
      <alignment vertical="center" wrapText="1"/>
    </xf>
    <xf numFmtId="4" fontId="2" fillId="0" borderId="0" xfId="0" applyNumberFormat="1" applyFont="1" applyBorder="1" applyAlignment="1">
      <alignment/>
    </xf>
    <xf numFmtId="0" fontId="59" fillId="0" borderId="0" xfId="56">
      <alignment/>
      <protection/>
    </xf>
    <xf numFmtId="1" fontId="66" fillId="0" borderId="12" xfId="56" applyNumberFormat="1" applyFont="1" applyBorder="1" applyAlignment="1">
      <alignment horizontal="center" vertical="center" wrapText="1"/>
      <protection/>
    </xf>
    <xf numFmtId="1" fontId="66" fillId="12" borderId="12" xfId="56" applyNumberFormat="1" applyFont="1" applyFill="1" applyBorder="1" applyAlignment="1">
      <alignment horizontal="center" vertical="center" wrapText="1"/>
      <protection/>
    </xf>
    <xf numFmtId="1" fontId="66" fillId="34" borderId="12" xfId="56" applyNumberFormat="1" applyFont="1" applyFill="1" applyBorder="1" applyAlignment="1">
      <alignment horizontal="center" vertical="center" wrapText="1"/>
      <protection/>
    </xf>
    <xf numFmtId="0" fontId="67" fillId="12" borderId="0" xfId="56" applyFont="1" applyFill="1" applyAlignment="1">
      <alignment horizontal="center" wrapText="1"/>
      <protection/>
    </xf>
    <xf numFmtId="0" fontId="67" fillId="0" borderId="0" xfId="56" applyFont="1" applyAlignment="1">
      <alignment horizontal="center" wrapText="1"/>
      <protection/>
    </xf>
    <xf numFmtId="1" fontId="3" fillId="0" borderId="12" xfId="56" applyNumberFormat="1" applyFont="1" applyBorder="1" applyAlignment="1">
      <alignment horizontal="center" vertical="center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2" xfId="56" applyNumberFormat="1" applyFont="1" applyBorder="1" applyAlignment="1">
      <alignment horizontal="center" vertical="center"/>
      <protection/>
    </xf>
    <xf numFmtId="49" fontId="7" fillId="0" borderId="12" xfId="56" applyNumberFormat="1" applyFont="1" applyBorder="1" applyAlignment="1">
      <alignment horizontal="left" vertical="center" wrapText="1"/>
      <protection/>
    </xf>
    <xf numFmtId="3" fontId="19" fillId="7" borderId="12" xfId="56" applyNumberFormat="1" applyFont="1" applyFill="1" applyBorder="1" applyAlignment="1">
      <alignment horizontal="right" vertical="center"/>
      <protection/>
    </xf>
    <xf numFmtId="177" fontId="66" fillId="4" borderId="12" xfId="56" applyNumberFormat="1" applyFont="1" applyFill="1" applyBorder="1" applyAlignment="1">
      <alignment horizontal="right" vertical="center"/>
      <protection/>
    </xf>
    <xf numFmtId="174" fontId="2" fillId="0" borderId="12" xfId="70" applyNumberFormat="1" applyFont="1" applyFill="1" applyBorder="1" applyAlignment="1">
      <alignment horizontal="right" vertical="center"/>
    </xf>
    <xf numFmtId="177" fontId="2" fillId="0" borderId="12" xfId="70" applyNumberFormat="1" applyFont="1" applyFill="1" applyBorder="1" applyAlignment="1">
      <alignment horizontal="right" vertical="center"/>
    </xf>
    <xf numFmtId="0" fontId="68" fillId="34" borderId="12" xfId="56" applyFont="1" applyFill="1" applyBorder="1" applyAlignment="1">
      <alignment horizontal="right"/>
      <protection/>
    </xf>
    <xf numFmtId="177" fontId="2" fillId="34" borderId="12" xfId="70" applyNumberFormat="1" applyFont="1" applyFill="1" applyBorder="1" applyAlignment="1">
      <alignment horizontal="right" vertical="center"/>
    </xf>
    <xf numFmtId="3" fontId="67" fillId="0" borderId="0" xfId="56" applyNumberFormat="1" applyFont="1">
      <alignment/>
      <protection/>
    </xf>
    <xf numFmtId="174" fontId="67" fillId="0" borderId="0" xfId="56" applyNumberFormat="1" applyFont="1">
      <alignment/>
      <protection/>
    </xf>
    <xf numFmtId="0" fontId="67" fillId="0" borderId="0" xfId="56" applyFont="1">
      <alignment/>
      <protection/>
    </xf>
    <xf numFmtId="2" fontId="67" fillId="0" borderId="0" xfId="56" applyNumberFormat="1" applyFont="1">
      <alignment/>
      <protection/>
    </xf>
    <xf numFmtId="177" fontId="67" fillId="0" borderId="0" xfId="56" applyNumberFormat="1" applyFont="1">
      <alignment/>
      <protection/>
    </xf>
    <xf numFmtId="49" fontId="7" fillId="0" borderId="12" xfId="56" applyNumberFormat="1" applyFont="1" applyFill="1" applyBorder="1" applyAlignment="1">
      <alignment horizontal="left" vertical="center" wrapText="1"/>
      <protection/>
    </xf>
    <xf numFmtId="1" fontId="3" fillId="0" borderId="19" xfId="56" applyNumberFormat="1" applyFont="1" applyBorder="1" applyAlignment="1">
      <alignment horizontal="center" vertical="center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2" fillId="0" borderId="19" xfId="56" applyNumberFormat="1" applyFont="1" applyBorder="1" applyAlignment="1">
      <alignment horizontal="center" vertical="center"/>
      <protection/>
    </xf>
    <xf numFmtId="49" fontId="7" fillId="0" borderId="19" xfId="56" applyNumberFormat="1" applyFont="1" applyBorder="1" applyAlignment="1">
      <alignment horizontal="left" vertical="center" wrapText="1"/>
      <protection/>
    </xf>
    <xf numFmtId="3" fontId="19" fillId="7" borderId="19" xfId="56" applyNumberFormat="1" applyFont="1" applyFill="1" applyBorder="1" applyAlignment="1">
      <alignment horizontal="right" vertical="center"/>
      <protection/>
    </xf>
    <xf numFmtId="177" fontId="66" fillId="4" borderId="19" xfId="56" applyNumberFormat="1" applyFont="1" applyFill="1" applyBorder="1" applyAlignment="1">
      <alignment horizontal="right" vertical="center"/>
      <protection/>
    </xf>
    <xf numFmtId="174" fontId="2" fillId="0" borderId="19" xfId="70" applyNumberFormat="1" applyFont="1" applyFill="1" applyBorder="1" applyAlignment="1">
      <alignment horizontal="right" vertical="center"/>
    </xf>
    <xf numFmtId="177" fontId="2" fillId="0" borderId="19" xfId="70" applyNumberFormat="1" applyFont="1" applyFill="1" applyBorder="1" applyAlignment="1">
      <alignment horizontal="right" vertical="center"/>
    </xf>
    <xf numFmtId="0" fontId="68" fillId="34" borderId="19" xfId="56" applyFont="1" applyFill="1" applyBorder="1" applyAlignment="1">
      <alignment horizontal="right"/>
      <protection/>
    </xf>
    <xf numFmtId="177" fontId="2" fillId="34" borderId="19" xfId="70" applyNumberFormat="1" applyFont="1" applyFill="1" applyBorder="1" applyAlignment="1">
      <alignment horizontal="right" vertical="center"/>
    </xf>
    <xf numFmtId="3" fontId="67" fillId="0" borderId="10" xfId="56" applyNumberFormat="1" applyFont="1" applyBorder="1">
      <alignment/>
      <protection/>
    </xf>
    <xf numFmtId="174" fontId="67" fillId="0" borderId="10" xfId="56" applyNumberFormat="1" applyFont="1" applyBorder="1">
      <alignment/>
      <protection/>
    </xf>
    <xf numFmtId="0" fontId="67" fillId="0" borderId="10" xfId="56" applyFont="1" applyBorder="1">
      <alignment/>
      <protection/>
    </xf>
    <xf numFmtId="2" fontId="67" fillId="0" borderId="10" xfId="56" applyNumberFormat="1" applyFont="1" applyBorder="1">
      <alignment/>
      <protection/>
    </xf>
    <xf numFmtId="177" fontId="67" fillId="0" borderId="10" xfId="56" applyNumberFormat="1" applyFont="1" applyBorder="1">
      <alignment/>
      <protection/>
    </xf>
    <xf numFmtId="3" fontId="69" fillId="7" borderId="18" xfId="56" applyNumberFormat="1" applyFont="1" applyFill="1" applyBorder="1" applyAlignment="1">
      <alignment vertical="center"/>
      <protection/>
    </xf>
    <xf numFmtId="177" fontId="70" fillId="4" borderId="18" xfId="56" applyNumberFormat="1" applyFont="1" applyFill="1" applyBorder="1" applyAlignment="1">
      <alignment horizontal="right" vertical="center"/>
      <protection/>
    </xf>
    <xf numFmtId="3" fontId="69" fillId="0" borderId="18" xfId="56" applyNumberFormat="1" applyFont="1" applyFill="1" applyBorder="1" applyAlignment="1">
      <alignment horizontal="right" vertical="center"/>
      <protection/>
    </xf>
    <xf numFmtId="4" fontId="69" fillId="0" borderId="18" xfId="56" applyNumberFormat="1" applyFont="1" applyFill="1" applyBorder="1" applyAlignment="1">
      <alignment vertical="center"/>
      <protection/>
    </xf>
    <xf numFmtId="4" fontId="69" fillId="0" borderId="18" xfId="56" applyNumberFormat="1" applyFont="1" applyFill="1" applyBorder="1" applyAlignment="1">
      <alignment horizontal="right" vertical="center"/>
      <protection/>
    </xf>
    <xf numFmtId="3" fontId="69" fillId="34" borderId="18" xfId="56" applyNumberFormat="1" applyFont="1" applyFill="1" applyBorder="1" applyAlignment="1">
      <alignment horizontal="right" vertical="center"/>
      <protection/>
    </xf>
    <xf numFmtId="4" fontId="69" fillId="34" borderId="18" xfId="56" applyNumberFormat="1" applyFont="1" applyFill="1" applyBorder="1" applyAlignment="1">
      <alignment horizontal="right" vertical="center"/>
      <protection/>
    </xf>
    <xf numFmtId="173" fontId="59" fillId="0" borderId="0" xfId="56" applyNumberFormat="1" applyFill="1">
      <alignment/>
      <protection/>
    </xf>
    <xf numFmtId="3" fontId="20" fillId="0" borderId="0" xfId="70" applyNumberFormat="1" applyFont="1" applyFill="1" applyBorder="1" applyAlignment="1" applyProtection="1">
      <alignment horizontal="left" vertical="center" wrapText="1"/>
      <protection locked="0"/>
    </xf>
    <xf numFmtId="3" fontId="59" fillId="0" borderId="0" xfId="56" applyNumberFormat="1">
      <alignment/>
      <protection/>
    </xf>
    <xf numFmtId="173" fontId="59" fillId="0" borderId="0" xfId="56" applyNumberFormat="1">
      <alignment/>
      <protection/>
    </xf>
    <xf numFmtId="0" fontId="66" fillId="0" borderId="12" xfId="56" applyFont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" fontId="4" fillId="33" borderId="25" xfId="0" applyNumberFormat="1" applyFont="1" applyFill="1" applyBorder="1" applyAlignment="1">
      <alignment/>
    </xf>
    <xf numFmtId="179" fontId="4" fillId="33" borderId="25" xfId="0" applyNumberFormat="1" applyFont="1" applyFill="1" applyBorder="1" applyAlignment="1">
      <alignment/>
    </xf>
    <xf numFmtId="172" fontId="71" fillId="0" borderId="12" xfId="66" applyFont="1" applyBorder="1" applyAlignment="1">
      <alignment vertical="center"/>
    </xf>
    <xf numFmtId="173" fontId="71" fillId="0" borderId="12" xfId="66" applyNumberFormat="1" applyFont="1" applyBorder="1" applyAlignment="1">
      <alignment vertical="center"/>
    </xf>
    <xf numFmtId="0" fontId="2" fillId="0" borderId="30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174" fontId="2" fillId="0" borderId="30" xfId="70" applyNumberFormat="1" applyFont="1" applyFill="1" applyBorder="1" applyAlignment="1">
      <alignment horizontal="right" vertical="center"/>
    </xf>
    <xf numFmtId="177" fontId="2" fillId="0" borderId="30" xfId="70" applyNumberFormat="1" applyFont="1" applyFill="1" applyBorder="1" applyAlignment="1">
      <alignment horizontal="right" vertical="center"/>
    </xf>
    <xf numFmtId="173" fontId="71" fillId="0" borderId="30" xfId="66" applyNumberFormat="1" applyFont="1" applyBorder="1" applyAlignment="1">
      <alignment vertical="center"/>
    </xf>
    <xf numFmtId="172" fontId="71" fillId="0" borderId="30" xfId="66" applyFont="1" applyBorder="1" applyAlignment="1">
      <alignment vertical="center"/>
    </xf>
    <xf numFmtId="3" fontId="69" fillId="0" borderId="31" xfId="56" applyNumberFormat="1" applyFont="1" applyFill="1" applyBorder="1" applyAlignment="1">
      <alignment horizontal="right" vertical="center"/>
      <protection/>
    </xf>
    <xf numFmtId="4" fontId="69" fillId="0" borderId="31" xfId="56" applyNumberFormat="1" applyFont="1" applyFill="1" applyBorder="1" applyAlignment="1">
      <alignment horizontal="right" vertical="center"/>
      <protection/>
    </xf>
    <xf numFmtId="4" fontId="69" fillId="0" borderId="32" xfId="56" applyNumberFormat="1" applyFont="1" applyFill="1" applyBorder="1" applyAlignment="1">
      <alignment horizontal="right" vertical="center"/>
      <protection/>
    </xf>
    <xf numFmtId="0" fontId="70" fillId="0" borderId="33" xfId="56" applyFont="1" applyBorder="1" applyAlignment="1">
      <alignment horizontal="center" vertical="center"/>
      <protection/>
    </xf>
    <xf numFmtId="0" fontId="70" fillId="0" borderId="31" xfId="56" applyFont="1" applyBorder="1" applyAlignment="1">
      <alignment horizontal="center" vertical="center"/>
      <protection/>
    </xf>
    <xf numFmtId="0" fontId="66" fillId="0" borderId="13" xfId="56" applyFont="1" applyBorder="1" applyAlignment="1">
      <alignment horizontal="center" vertical="center" wrapText="1"/>
      <protection/>
    </xf>
    <xf numFmtId="0" fontId="66" fillId="0" borderId="17" xfId="56" applyFont="1" applyBorder="1" applyAlignment="1">
      <alignment horizontal="center" vertical="center" wrapText="1"/>
      <protection/>
    </xf>
    <xf numFmtId="0" fontId="72" fillId="0" borderId="11" xfId="56" applyFont="1" applyFill="1" applyBorder="1" applyAlignment="1">
      <alignment horizontal="center" vertical="center"/>
      <protection/>
    </xf>
    <xf numFmtId="0" fontId="68" fillId="0" borderId="12" xfId="56" applyFont="1" applyBorder="1" applyAlignment="1">
      <alignment horizontal="center" vertical="center"/>
      <protection/>
    </xf>
    <xf numFmtId="0" fontId="45" fillId="0" borderId="12" xfId="56" applyFont="1" applyBorder="1" applyAlignment="1">
      <alignment horizontal="center" vertical="center" wrapText="1"/>
      <protection/>
    </xf>
    <xf numFmtId="0" fontId="45" fillId="34" borderId="34" xfId="56" applyFont="1" applyFill="1" applyBorder="1" applyAlignment="1">
      <alignment horizontal="center" vertical="center" wrapText="1"/>
      <protection/>
    </xf>
    <xf numFmtId="0" fontId="45" fillId="34" borderId="35" xfId="56" applyFont="1" applyFill="1" applyBorder="1" applyAlignment="1">
      <alignment horizontal="center" vertical="center" wrapText="1"/>
      <protection/>
    </xf>
    <xf numFmtId="0" fontId="45" fillId="34" borderId="36" xfId="56" applyFont="1" applyFill="1" applyBorder="1" applyAlignment="1">
      <alignment horizontal="center" vertical="center" wrapText="1"/>
      <protection/>
    </xf>
    <xf numFmtId="0" fontId="45" fillId="34" borderId="37" xfId="56" applyFont="1" applyFill="1" applyBorder="1" applyAlignment="1">
      <alignment horizontal="center" vertical="center" wrapText="1"/>
      <protection/>
    </xf>
    <xf numFmtId="0" fontId="66" fillId="0" borderId="12" xfId="56" applyFont="1" applyBorder="1" applyAlignment="1">
      <alignment horizontal="center" vertical="center"/>
      <protection/>
    </xf>
    <xf numFmtId="0" fontId="70" fillId="0" borderId="38" xfId="56" applyFont="1" applyBorder="1" applyAlignment="1">
      <alignment horizontal="center" vertical="center"/>
      <protection/>
    </xf>
    <xf numFmtId="0" fontId="70" fillId="0" borderId="39" xfId="56" applyFont="1" applyBorder="1" applyAlignment="1">
      <alignment horizontal="center" vertical="center"/>
      <protection/>
    </xf>
    <xf numFmtId="0" fontId="70" fillId="0" borderId="40" xfId="56" applyFont="1" applyBorder="1" applyAlignment="1">
      <alignment horizontal="center" vertical="center"/>
      <protection/>
    </xf>
    <xf numFmtId="1" fontId="45" fillId="0" borderId="12" xfId="56" applyNumberFormat="1" applyFont="1" applyFill="1" applyBorder="1" applyAlignment="1">
      <alignment horizontal="center" vertical="center" wrapText="1"/>
      <protection/>
    </xf>
    <xf numFmtId="1" fontId="68" fillId="7" borderId="12" xfId="56" applyNumberFormat="1" applyFont="1" applyFill="1" applyBorder="1" applyAlignment="1">
      <alignment horizontal="center" vertical="center" wrapText="1"/>
      <protection/>
    </xf>
    <xf numFmtId="1" fontId="68" fillId="4" borderId="12" xfId="56" applyNumberFormat="1" applyFont="1" applyFill="1" applyBorder="1" applyAlignment="1">
      <alignment horizontal="center" vertical="center" wrapText="1"/>
      <protection/>
    </xf>
    <xf numFmtId="0" fontId="45" fillId="0" borderId="12" xfId="56" applyFont="1" applyFill="1" applyBorder="1" applyAlignment="1">
      <alignment horizontal="center" vertical="center"/>
      <protection/>
    </xf>
    <xf numFmtId="0" fontId="11" fillId="0" borderId="4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16" fillId="0" borderId="42" xfId="0" applyFont="1" applyBorder="1" applyAlignment="1">
      <alignment/>
    </xf>
    <xf numFmtId="0" fontId="16" fillId="0" borderId="16" xfId="0" applyFont="1" applyBorder="1" applyAlignment="1">
      <alignment/>
    </xf>
    <xf numFmtId="0" fontId="3" fillId="35" borderId="12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5" borderId="44" xfId="0" applyFont="1" applyFill="1" applyBorder="1" applyAlignment="1">
      <alignment horizontal="center" vertical="center" wrapText="1"/>
    </xf>
    <xf numFmtId="0" fontId="3" fillId="5" borderId="45" xfId="0" applyFont="1" applyFill="1" applyBorder="1" applyAlignment="1">
      <alignment horizontal="center" vertical="center" wrapText="1"/>
    </xf>
    <xf numFmtId="0" fontId="6" fillId="31" borderId="46" xfId="0" applyFont="1" applyFill="1" applyBorder="1" applyAlignment="1">
      <alignment horizontal="center" vertical="center" wrapText="1"/>
    </xf>
    <xf numFmtId="0" fontId="6" fillId="31" borderId="47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70" fillId="8" borderId="13" xfId="56" applyFont="1" applyFill="1" applyBorder="1" applyAlignment="1">
      <alignment horizontal="center" vertical="center" wrapText="1"/>
      <protection/>
    </xf>
    <xf numFmtId="0" fontId="70" fillId="8" borderId="17" xfId="56" applyFont="1" applyFill="1" applyBorder="1" applyAlignment="1">
      <alignment horizontal="center" vertical="center" wrapText="1"/>
      <protection/>
    </xf>
    <xf numFmtId="0" fontId="3" fillId="8" borderId="12" xfId="0" applyFont="1" applyFill="1" applyBorder="1" applyAlignment="1">
      <alignment horizontal="center" vertical="center" wrapText="1"/>
    </xf>
    <xf numFmtId="0" fontId="66" fillId="8" borderId="12" xfId="56" applyFont="1" applyFill="1" applyBorder="1" applyAlignment="1">
      <alignment horizontal="center" vertical="center"/>
      <protection/>
    </xf>
    <xf numFmtId="173" fontId="11" fillId="8" borderId="12" xfId="56" applyNumberFormat="1" applyFont="1" applyFill="1" applyBorder="1" applyAlignment="1">
      <alignment horizontal="left" vertical="center" wrapText="1"/>
      <protection/>
    </xf>
    <xf numFmtId="172" fontId="11" fillId="8" borderId="12" xfId="56" applyNumberFormat="1" applyFont="1" applyFill="1" applyBorder="1" applyAlignment="1">
      <alignment horizontal="left" vertical="center" wrapText="1"/>
      <protection/>
    </xf>
    <xf numFmtId="173" fontId="11" fillId="8" borderId="30" xfId="56" applyNumberFormat="1" applyFont="1" applyFill="1" applyBorder="1" applyAlignment="1">
      <alignment horizontal="left" vertical="center" wrapText="1"/>
      <protection/>
    </xf>
    <xf numFmtId="172" fontId="11" fillId="8" borderId="30" xfId="56" applyNumberFormat="1" applyFont="1" applyFill="1" applyBorder="1" applyAlignment="1">
      <alignment horizontal="left" vertical="center" wrapText="1"/>
      <protection/>
    </xf>
    <xf numFmtId="3" fontId="69" fillId="8" borderId="31" xfId="56" applyNumberFormat="1" applyFont="1" applyFill="1" applyBorder="1" applyAlignment="1">
      <alignment horizontal="right" vertical="center"/>
      <protection/>
    </xf>
    <xf numFmtId="4" fontId="69" fillId="8" borderId="31" xfId="56" applyNumberFormat="1" applyFont="1" applyFill="1" applyBorder="1" applyAlignment="1">
      <alignment horizontal="right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Плохой" xfId="59"/>
    <cellStyle name="Пояснение" xfId="60"/>
    <cellStyle name="Примечание" xfId="61"/>
    <cellStyle name="Примечание 2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[0] 2" xfId="68"/>
    <cellStyle name="Финансовый 2" xfId="69"/>
    <cellStyle name="Финансовый 3" xfId="70"/>
    <cellStyle name="Хороший" xfId="7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54;&#1058;&#1044;&#1045;&#1051;%20&#1052;&#1054;&#1053;&#1048;&#1058;&#1054;&#1056;&#1048;&#1053;&#1043;&#1040;%20&#1048;%20&#1050;&#1054;&#1053;&#1058;&#1056;&#1054;&#1051;&#1071;%20&#1047;&#1040;%20&#1056;&#1045;&#1040;&#1051;.%20&#1057;&#1054;&#1062;.&#1055;&#1056;&#1054;&#1043;&#1056;&#1040;&#1052;&#1052;\2020%20&#1075;&#1086;&#1076;\&#1045;&#1046;&#1045;&#1053;&#1045;&#1044;&#1045;&#1051;&#1068;&#1053;&#1067;&#1049;%20&#1052;&#1054;&#1053;&#1048;&#1058;&#1054;&#1056;&#1048;&#1053;&#1043;\&#1044;&#1077;&#1090;&#1080;%202020%20&#1075;\&#1085;&#1072;%2012.01.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лист 1 (без мобильных)"/>
      <sheetName val="лист 2 мобильные бригады"/>
      <sheetName val="вых. и празд."/>
      <sheetName val="Дисп.детей-сирот"/>
      <sheetName val="4"/>
      <sheetName val="4 моб."/>
      <sheetName val="4 вых.празд."/>
      <sheetName val="ПрофилМедосм несов."/>
      <sheetName val="5"/>
      <sheetName val="5 моб."/>
      <sheetName val="вых.праздн."/>
      <sheetName val="ДиспУсынОпек"/>
      <sheetName val="8"/>
      <sheetName val="8 моб."/>
      <sheetName val="8 вых.празд"/>
      <sheetName val="Реестр на 13.02.20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9"/>
  <sheetViews>
    <sheetView tabSelected="1" zoomScale="80" zoomScaleNormal="80" zoomScalePageLayoutView="0" workbookViewId="0" topLeftCell="A1">
      <pane xSplit="2" ySplit="3" topLeftCell="C50" activePane="bottomRight" state="frozen"/>
      <selection pane="topLeft" activeCell="A1" sqref="A1"/>
      <selection pane="topRight" activeCell="F1" sqref="F1"/>
      <selection pane="bottomLeft" activeCell="A8" sqref="A8"/>
      <selection pane="bottomRight" activeCell="R59" sqref="R59"/>
    </sheetView>
  </sheetViews>
  <sheetFormatPr defaultColWidth="8.875" defaultRowHeight="12.75"/>
  <cols>
    <col min="1" max="1" width="8.625" style="76" customWidth="1"/>
    <col min="2" max="2" width="57.375" style="76" customWidth="1"/>
    <col min="3" max="3" width="16.625" style="76" customWidth="1"/>
    <col min="4" max="4" width="19.75390625" style="76" customWidth="1"/>
    <col min="5" max="5" width="15.00390625" style="76" customWidth="1"/>
    <col min="6" max="6" width="17.25390625" style="76" customWidth="1"/>
    <col min="7" max="7" width="17.00390625" style="76" customWidth="1"/>
    <col min="8" max="8" width="18.25390625" style="76" customWidth="1"/>
    <col min="9" max="9" width="7.25390625" style="76" bestFit="1" customWidth="1"/>
    <col min="10" max="10" width="5.00390625" style="76" bestFit="1" customWidth="1"/>
    <col min="11" max="11" width="6.00390625" style="76" bestFit="1" customWidth="1"/>
    <col min="12" max="12" width="7.25390625" style="76" bestFit="1" customWidth="1"/>
    <col min="13" max="13" width="5.00390625" style="76" bestFit="1" customWidth="1"/>
    <col min="14" max="14" width="6.00390625" style="76" bestFit="1" customWidth="1"/>
    <col min="15" max="15" width="7.25390625" style="76" bestFit="1" customWidth="1"/>
    <col min="16" max="16" width="5.00390625" style="76" bestFit="1" customWidth="1"/>
    <col min="17" max="17" width="6.00390625" style="76" bestFit="1" customWidth="1"/>
    <col min="18" max="18" width="7.25390625" style="76" bestFit="1" customWidth="1"/>
    <col min="19" max="20" width="6.00390625" style="76" bestFit="1" customWidth="1"/>
    <col min="21" max="21" width="7.25390625" style="76" bestFit="1" customWidth="1"/>
    <col min="22" max="22" width="5.00390625" style="76" bestFit="1" customWidth="1"/>
    <col min="23" max="23" width="6.00390625" style="76" bestFit="1" customWidth="1"/>
    <col min="24" max="24" width="7.25390625" style="76" bestFit="1" customWidth="1"/>
    <col min="25" max="25" width="5.00390625" style="76" bestFit="1" customWidth="1"/>
    <col min="26" max="26" width="6.00390625" style="76" bestFit="1" customWidth="1"/>
    <col min="27" max="27" width="7.25390625" style="76" bestFit="1" customWidth="1"/>
    <col min="28" max="28" width="5.00390625" style="76" bestFit="1" customWidth="1"/>
    <col min="29" max="29" width="6.00390625" style="76" bestFit="1" customWidth="1"/>
    <col min="30" max="30" width="7.25390625" style="76" bestFit="1" customWidth="1"/>
    <col min="31" max="31" width="5.00390625" style="76" bestFit="1" customWidth="1"/>
    <col min="32" max="32" width="6.00390625" style="76" bestFit="1" customWidth="1"/>
    <col min="33" max="33" width="7.25390625" style="76" bestFit="1" customWidth="1"/>
    <col min="34" max="35" width="5.00390625" style="76" bestFit="1" customWidth="1"/>
    <col min="36" max="36" width="7.25390625" style="76" bestFit="1" customWidth="1"/>
    <col min="37" max="38" width="5.00390625" style="76" bestFit="1" customWidth="1"/>
    <col min="39" max="39" width="7.25390625" style="76" bestFit="1" customWidth="1"/>
    <col min="40" max="41" width="5.00390625" style="76" bestFit="1" customWidth="1"/>
    <col min="42" max="42" width="7.25390625" style="76" bestFit="1" customWidth="1"/>
    <col min="43" max="44" width="5.00390625" style="76" bestFit="1" customWidth="1"/>
    <col min="45" max="45" width="7.25390625" style="76" bestFit="1" customWidth="1"/>
    <col min="46" max="47" width="5.00390625" style="76" bestFit="1" customWidth="1"/>
    <col min="48" max="48" width="7.25390625" style="76" bestFit="1" customWidth="1"/>
    <col min="49" max="50" width="5.00390625" style="76" bestFit="1" customWidth="1"/>
    <col min="51" max="51" width="7.25390625" style="76" bestFit="1" customWidth="1"/>
    <col min="52" max="53" width="5.00390625" style="76" bestFit="1" customWidth="1"/>
    <col min="54" max="54" width="7.25390625" style="76" bestFit="1" customWidth="1"/>
    <col min="55" max="56" width="5.00390625" style="76" bestFit="1" customWidth="1"/>
    <col min="57" max="57" width="7.25390625" style="76" bestFit="1" customWidth="1"/>
    <col min="58" max="59" width="5.00390625" style="76" bestFit="1" customWidth="1"/>
    <col min="60" max="60" width="7.25390625" style="76" bestFit="1" customWidth="1"/>
    <col min="61" max="62" width="5.00390625" style="76" bestFit="1" customWidth="1"/>
    <col min="63" max="63" width="7.25390625" style="76" bestFit="1" customWidth="1"/>
    <col min="64" max="64" width="4.875" style="76" bestFit="1" customWidth="1"/>
    <col min="65" max="65" width="5.00390625" style="76" bestFit="1" customWidth="1"/>
    <col min="66" max="66" width="7.25390625" style="76" bestFit="1" customWidth="1"/>
    <col min="67" max="67" width="4.875" style="76" bestFit="1" customWidth="1"/>
    <col min="68" max="68" width="5.00390625" style="76" bestFit="1" customWidth="1"/>
    <col min="69" max="69" width="7.25390625" style="76" bestFit="1" customWidth="1"/>
    <col min="70" max="70" width="4.875" style="76" bestFit="1" customWidth="1"/>
    <col min="71" max="71" width="5.00390625" style="76" bestFit="1" customWidth="1"/>
    <col min="72" max="72" width="7.25390625" style="76" bestFit="1" customWidth="1"/>
    <col min="73" max="73" width="4.875" style="76" bestFit="1" customWidth="1"/>
    <col min="74" max="74" width="5.00390625" style="76" bestFit="1" customWidth="1"/>
    <col min="75" max="75" width="7.25390625" style="76" bestFit="1" customWidth="1"/>
    <col min="76" max="76" width="4.875" style="76" bestFit="1" customWidth="1"/>
    <col min="77" max="77" width="4.00390625" style="76" bestFit="1" customWidth="1"/>
    <col min="78" max="78" width="7.25390625" style="76" bestFit="1" customWidth="1"/>
    <col min="79" max="79" width="4.875" style="76" bestFit="1" customWidth="1"/>
    <col min="80" max="80" width="4.00390625" style="76" bestFit="1" customWidth="1"/>
    <col min="81" max="81" width="7.25390625" style="76" bestFit="1" customWidth="1"/>
    <col min="82" max="82" width="4.875" style="76" bestFit="1" customWidth="1"/>
    <col min="83" max="83" width="4.00390625" style="76" bestFit="1" customWidth="1"/>
    <col min="84" max="84" width="7.25390625" style="76" bestFit="1" customWidth="1"/>
    <col min="85" max="85" width="4.875" style="76" bestFit="1" customWidth="1"/>
    <col min="86" max="86" width="4.00390625" style="76" bestFit="1" customWidth="1"/>
    <col min="87" max="87" width="7.25390625" style="76" bestFit="1" customWidth="1"/>
    <col min="88" max="88" width="4.875" style="76" bestFit="1" customWidth="1"/>
    <col min="89" max="89" width="4.00390625" style="76" bestFit="1" customWidth="1"/>
    <col min="90" max="90" width="7.25390625" style="76" bestFit="1" customWidth="1"/>
    <col min="91" max="91" width="4.875" style="76" bestFit="1" customWidth="1"/>
    <col min="92" max="92" width="4.00390625" style="76" bestFit="1" customWidth="1"/>
    <col min="93" max="93" width="7.25390625" style="76" bestFit="1" customWidth="1"/>
    <col min="94" max="94" width="4.875" style="76" bestFit="1" customWidth="1"/>
    <col min="95" max="95" width="4.00390625" style="76" bestFit="1" customWidth="1"/>
    <col min="96" max="96" width="7.25390625" style="76" bestFit="1" customWidth="1"/>
    <col min="97" max="97" width="4.875" style="76" bestFit="1" customWidth="1"/>
    <col min="98" max="98" width="4.00390625" style="76" bestFit="1" customWidth="1"/>
    <col min="99" max="99" width="7.25390625" style="76" bestFit="1" customWidth="1"/>
    <col min="100" max="100" width="5.875" style="76" bestFit="1" customWidth="1"/>
    <col min="101" max="101" width="3.00390625" style="76" bestFit="1" customWidth="1"/>
    <col min="102" max="102" width="8.25390625" style="76" bestFit="1" customWidth="1"/>
    <col min="103" max="103" width="5.875" style="76" bestFit="1" customWidth="1"/>
    <col min="104" max="104" width="3.00390625" style="76" bestFit="1" customWidth="1"/>
    <col min="105" max="105" width="8.25390625" style="76" bestFit="1" customWidth="1"/>
    <col min="106" max="106" width="5.875" style="76" bestFit="1" customWidth="1"/>
    <col min="107" max="107" width="3.00390625" style="76" bestFit="1" customWidth="1"/>
    <col min="108" max="108" width="8.25390625" style="76" bestFit="1" customWidth="1"/>
    <col min="109" max="109" width="5.875" style="76" bestFit="1" customWidth="1"/>
    <col min="110" max="110" width="3.00390625" style="76" bestFit="1" customWidth="1"/>
    <col min="111" max="111" width="8.25390625" style="76" bestFit="1" customWidth="1"/>
    <col min="112" max="112" width="5.875" style="76" bestFit="1" customWidth="1"/>
    <col min="113" max="113" width="3.00390625" style="76" bestFit="1" customWidth="1"/>
    <col min="114" max="114" width="8.25390625" style="76" bestFit="1" customWidth="1"/>
    <col min="115" max="115" width="5.875" style="76" bestFit="1" customWidth="1"/>
    <col min="116" max="116" width="2.00390625" style="76" bestFit="1" customWidth="1"/>
    <col min="117" max="117" width="8.25390625" style="76" bestFit="1" customWidth="1"/>
    <col min="118" max="118" width="5.875" style="76" bestFit="1" customWidth="1"/>
    <col min="119" max="119" width="2.00390625" style="76" bestFit="1" customWidth="1"/>
    <col min="120" max="120" width="8.25390625" style="76" bestFit="1" customWidth="1"/>
    <col min="121" max="121" width="5.875" style="76" bestFit="1" customWidth="1"/>
    <col min="122" max="122" width="2.00390625" style="76" bestFit="1" customWidth="1"/>
    <col min="123" max="123" width="8.25390625" style="76" bestFit="1" customWidth="1"/>
    <col min="124" max="124" width="5.875" style="76" bestFit="1" customWidth="1"/>
    <col min="125" max="125" width="8.25390625" style="76" bestFit="1" customWidth="1"/>
    <col min="126" max="126" width="5.875" style="76" bestFit="1" customWidth="1"/>
    <col min="127" max="127" width="8.25390625" style="76" bestFit="1" customWidth="1"/>
    <col min="128" max="128" width="5.875" style="76" bestFit="1" customWidth="1"/>
    <col min="129" max="129" width="8.25390625" style="76" bestFit="1" customWidth="1"/>
    <col min="130" max="130" width="5.875" style="76" bestFit="1" customWidth="1"/>
    <col min="131" max="131" width="8.25390625" style="76" bestFit="1" customWidth="1"/>
    <col min="132" max="132" width="5.875" style="76" bestFit="1" customWidth="1"/>
    <col min="133" max="133" width="2.00390625" style="76" bestFit="1" customWidth="1"/>
    <col min="134" max="134" width="8.25390625" style="76" bestFit="1" customWidth="1"/>
    <col min="135" max="135" width="5.875" style="76" bestFit="1" customWidth="1"/>
    <col min="136" max="136" width="8.25390625" style="76" bestFit="1" customWidth="1"/>
    <col min="137" max="137" width="5.875" style="76" bestFit="1" customWidth="1"/>
    <col min="138" max="138" width="8.25390625" style="76" bestFit="1" customWidth="1"/>
    <col min="139" max="139" width="10.75390625" style="76" bestFit="1" customWidth="1"/>
    <col min="140" max="16384" width="8.875" style="76" customWidth="1"/>
  </cols>
  <sheetData>
    <row r="1" spans="1:8" ht="54.75" customHeight="1">
      <c r="A1" s="143" t="s">
        <v>156</v>
      </c>
      <c r="B1" s="143"/>
      <c r="C1" s="143"/>
      <c r="D1" s="143"/>
      <c r="E1" s="143"/>
      <c r="F1" s="143"/>
      <c r="G1" s="143"/>
      <c r="H1" s="143"/>
    </row>
    <row r="2" spans="1:8" ht="48.75" customHeight="1">
      <c r="A2" s="144" t="s">
        <v>84</v>
      </c>
      <c r="B2" s="145" t="s">
        <v>4</v>
      </c>
      <c r="C2" s="187" t="s">
        <v>160</v>
      </c>
      <c r="D2" s="188"/>
      <c r="E2" s="141" t="s">
        <v>157</v>
      </c>
      <c r="F2" s="142"/>
      <c r="G2" s="141" t="s">
        <v>159</v>
      </c>
      <c r="H2" s="142"/>
    </row>
    <row r="3" spans="1:8" ht="45" customHeight="1">
      <c r="A3" s="144"/>
      <c r="B3" s="145"/>
      <c r="C3" s="189" t="s">
        <v>19</v>
      </c>
      <c r="D3" s="190" t="s">
        <v>88</v>
      </c>
      <c r="E3" s="14" t="s">
        <v>19</v>
      </c>
      <c r="F3" s="124" t="s">
        <v>88</v>
      </c>
      <c r="G3" s="14" t="s">
        <v>19</v>
      </c>
      <c r="H3" s="124" t="s">
        <v>88</v>
      </c>
    </row>
    <row r="4" spans="1:8" ht="23.25" customHeight="1">
      <c r="A4" s="84">
        <v>202</v>
      </c>
      <c r="B4" s="85" t="s">
        <v>97</v>
      </c>
      <c r="C4" s="191">
        <f>E4+G4</f>
        <v>2634</v>
      </c>
      <c r="D4" s="192">
        <f>F4+H4</f>
        <v>2584161.95</v>
      </c>
      <c r="E4" s="88">
        <v>488</v>
      </c>
      <c r="F4" s="89">
        <v>570811.38</v>
      </c>
      <c r="G4" s="129">
        <f>VLOOKUP(A4,'ПрофилМедосм несов.'!$A$16:$P$71,4,0)</f>
        <v>2146</v>
      </c>
      <c r="H4" s="128">
        <f>VLOOKUP(A4,'ПрофилМедосм несов.'!$A$16:$O$72,3,0)</f>
        <v>2013350.57</v>
      </c>
    </row>
    <row r="5" spans="1:8" ht="23.25" customHeight="1">
      <c r="A5" s="84">
        <v>302</v>
      </c>
      <c r="B5" s="85" t="s">
        <v>98</v>
      </c>
      <c r="C5" s="191">
        <f aca="true" t="shared" si="0" ref="C5:C64">E5+G5</f>
        <v>626</v>
      </c>
      <c r="D5" s="192">
        <f aca="true" t="shared" si="1" ref="D5:D64">F5+H5</f>
        <v>576733.1</v>
      </c>
      <c r="E5" s="88">
        <v>85</v>
      </c>
      <c r="F5" s="89">
        <v>97695.63</v>
      </c>
      <c r="G5" s="129">
        <f>VLOOKUP(A5,'ПрофилМедосм несов.'!$A$16:$P$71,4,0)</f>
        <v>541</v>
      </c>
      <c r="H5" s="128">
        <f>VLOOKUP(A5,'ПрофилМедосм несов.'!$A$16:$O$72,3,0)</f>
        <v>479037.47</v>
      </c>
    </row>
    <row r="6" spans="1:8" ht="23.25" customHeight="1">
      <c r="A6" s="84">
        <v>402</v>
      </c>
      <c r="B6" s="85" t="s">
        <v>99</v>
      </c>
      <c r="C6" s="191">
        <f t="shared" si="0"/>
        <v>807</v>
      </c>
      <c r="D6" s="192">
        <f t="shared" si="1"/>
        <v>999191.5499999999</v>
      </c>
      <c r="E6" s="88">
        <v>295</v>
      </c>
      <c r="F6" s="89">
        <v>351587.47</v>
      </c>
      <c r="G6" s="129">
        <f>VLOOKUP(A6,'ПрофилМедосм несов.'!$A$16:$P$71,4,0)</f>
        <v>512</v>
      </c>
      <c r="H6" s="128">
        <f>VLOOKUP(A6,'ПрофилМедосм несов.'!$A$16:$O$72,3,0)</f>
        <v>647604.08</v>
      </c>
    </row>
    <row r="7" spans="1:8" ht="23.25" customHeight="1">
      <c r="A7" s="84">
        <v>502</v>
      </c>
      <c r="B7" s="85" t="s">
        <v>100</v>
      </c>
      <c r="C7" s="191">
        <f t="shared" si="0"/>
        <v>598</v>
      </c>
      <c r="D7" s="192">
        <f t="shared" si="1"/>
        <v>550204.54</v>
      </c>
      <c r="E7" s="88">
        <v>247</v>
      </c>
      <c r="F7" s="89">
        <v>289868.45</v>
      </c>
      <c r="G7" s="129">
        <f>VLOOKUP(A7,'ПрофилМедосм несов.'!$A$16:$P$71,4,0)</f>
        <v>351</v>
      </c>
      <c r="H7" s="128">
        <f>VLOOKUP(A7,'ПрофилМедосм несов.'!$A$16:$O$72,3,0)</f>
        <v>260336.09</v>
      </c>
    </row>
    <row r="8" spans="1:8" ht="23.25" customHeight="1">
      <c r="A8" s="84">
        <v>602</v>
      </c>
      <c r="B8" s="85" t="s">
        <v>101</v>
      </c>
      <c r="C8" s="191">
        <f t="shared" si="0"/>
        <v>3560</v>
      </c>
      <c r="D8" s="192">
        <f t="shared" si="1"/>
        <v>4587890.53</v>
      </c>
      <c r="E8" s="88">
        <v>214</v>
      </c>
      <c r="F8" s="89">
        <v>235922.86</v>
      </c>
      <c r="G8" s="129">
        <f>VLOOKUP(A8,'ПрофилМедосм несов.'!$A$16:$P$71,4,0)</f>
        <v>3346</v>
      </c>
      <c r="H8" s="128">
        <f>VLOOKUP(A8,'ПрофилМедосм несов.'!$A$16:$O$72,3,0)</f>
        <v>4351967.67</v>
      </c>
    </row>
    <row r="9" spans="1:8" ht="23.25" customHeight="1">
      <c r="A9" s="84">
        <v>701</v>
      </c>
      <c r="B9" s="85" t="s">
        <v>102</v>
      </c>
      <c r="C9" s="191">
        <f t="shared" si="0"/>
        <v>9841</v>
      </c>
      <c r="D9" s="192">
        <f t="shared" si="1"/>
        <v>8992278.42</v>
      </c>
      <c r="E9" s="88">
        <v>2374</v>
      </c>
      <c r="F9" s="89">
        <v>2574415.01</v>
      </c>
      <c r="G9" s="129">
        <f>VLOOKUP(A9,'ПрофилМедосм несов.'!$A$16:$P$71,4,0)</f>
        <v>7467</v>
      </c>
      <c r="H9" s="128">
        <f>VLOOKUP(A9,'ПрофилМедосм несов.'!$A$16:$O$72,3,0)</f>
        <v>6417863.41</v>
      </c>
    </row>
    <row r="10" spans="1:8" ht="23.25" customHeight="1">
      <c r="A10" s="84">
        <v>802</v>
      </c>
      <c r="B10" s="85" t="s">
        <v>103</v>
      </c>
      <c r="C10" s="191">
        <f t="shared" si="0"/>
        <v>1749</v>
      </c>
      <c r="D10" s="192">
        <f t="shared" si="1"/>
        <v>2047971.2799999998</v>
      </c>
      <c r="E10" s="88">
        <v>395</v>
      </c>
      <c r="F10" s="89">
        <v>412323.36</v>
      </c>
      <c r="G10" s="129">
        <f>VLOOKUP(A10,'ПрофилМедосм несов.'!$A$16:$P$71,4,0)</f>
        <v>1354</v>
      </c>
      <c r="H10" s="128">
        <f>VLOOKUP(A10,'ПрофилМедосм несов.'!$A$16:$O$72,3,0)</f>
        <v>1635647.92</v>
      </c>
    </row>
    <row r="11" spans="1:8" ht="23.25" customHeight="1">
      <c r="A11" s="84">
        <v>902</v>
      </c>
      <c r="B11" s="85" t="s">
        <v>104</v>
      </c>
      <c r="C11" s="191">
        <f t="shared" si="0"/>
        <v>12669</v>
      </c>
      <c r="D11" s="192">
        <f t="shared" si="1"/>
        <v>16011122.7</v>
      </c>
      <c r="E11" s="88">
        <v>1913</v>
      </c>
      <c r="F11" s="89">
        <v>2220913.28</v>
      </c>
      <c r="G11" s="129">
        <f>VLOOKUP(A11,'ПрофилМедосм несов.'!$A$16:$P$71,4,0)</f>
        <v>10756</v>
      </c>
      <c r="H11" s="128">
        <f>VLOOKUP(A11,'ПрофилМедосм несов.'!$A$16:$O$72,3,0)</f>
        <v>13790209.42</v>
      </c>
    </row>
    <row r="12" spans="1:8" ht="23.25" customHeight="1">
      <c r="A12" s="84">
        <v>1002</v>
      </c>
      <c r="B12" s="85" t="s">
        <v>105</v>
      </c>
      <c r="C12" s="191">
        <f t="shared" si="0"/>
        <v>2851</v>
      </c>
      <c r="D12" s="192">
        <f t="shared" si="1"/>
        <v>3274369.98</v>
      </c>
      <c r="E12" s="88">
        <v>583</v>
      </c>
      <c r="F12" s="89">
        <v>604743.11</v>
      </c>
      <c r="G12" s="129">
        <f>VLOOKUP(A12,'ПрофилМедосм несов.'!$A$16:$P$71,4,0)</f>
        <v>2268</v>
      </c>
      <c r="H12" s="128">
        <f>VLOOKUP(A12,'ПрофилМедосм несов.'!$A$16:$O$72,3,0)</f>
        <v>2669626.87</v>
      </c>
    </row>
    <row r="13" spans="1:8" ht="23.25" customHeight="1">
      <c r="A13" s="84">
        <v>1102</v>
      </c>
      <c r="B13" s="85" t="s">
        <v>106</v>
      </c>
      <c r="C13" s="191">
        <f t="shared" si="0"/>
        <v>1458</v>
      </c>
      <c r="D13" s="192">
        <f t="shared" si="1"/>
        <v>1677005.21</v>
      </c>
      <c r="E13" s="88">
        <v>531</v>
      </c>
      <c r="F13" s="89">
        <v>655467.53</v>
      </c>
      <c r="G13" s="129">
        <f>VLOOKUP(A13,'ПрофилМедосм несов.'!$A$16:$P$71,4,0)</f>
        <v>927</v>
      </c>
      <c r="H13" s="128">
        <f>VLOOKUP(A13,'ПрофилМедосм несов.'!$A$16:$O$72,3,0)</f>
        <v>1021537.6799999999</v>
      </c>
    </row>
    <row r="14" spans="1:8" ht="23.25" customHeight="1">
      <c r="A14" s="84">
        <v>1202</v>
      </c>
      <c r="B14" s="85" t="s">
        <v>107</v>
      </c>
      <c r="C14" s="191">
        <f t="shared" si="0"/>
        <v>3617</v>
      </c>
      <c r="D14" s="192">
        <f t="shared" si="1"/>
        <v>4499548.07</v>
      </c>
      <c r="E14" s="88">
        <v>1377</v>
      </c>
      <c r="F14" s="89">
        <v>1574115.62</v>
      </c>
      <c r="G14" s="129">
        <f>VLOOKUP(A14,'ПрофилМедосм несов.'!$A$16:$P$71,4,0)</f>
        <v>2240</v>
      </c>
      <c r="H14" s="128">
        <f>VLOOKUP(A14,'ПрофилМедосм несов.'!$A$16:$O$72,3,0)</f>
        <v>2925432.45</v>
      </c>
    </row>
    <row r="15" spans="1:8" ht="23.25" customHeight="1">
      <c r="A15" s="84">
        <v>1302</v>
      </c>
      <c r="B15" s="85" t="s">
        <v>108</v>
      </c>
      <c r="C15" s="191">
        <f t="shared" si="0"/>
        <v>7279</v>
      </c>
      <c r="D15" s="192">
        <f t="shared" si="1"/>
        <v>8596922.790000001</v>
      </c>
      <c r="E15" s="88">
        <v>1489</v>
      </c>
      <c r="F15" s="89">
        <v>1522195.3</v>
      </c>
      <c r="G15" s="129">
        <f>VLOOKUP(A15,'ПрофилМедосм несов.'!$A$16:$P$71,4,0)</f>
        <v>5790</v>
      </c>
      <c r="H15" s="128">
        <f>VLOOKUP(A15,'ПрофилМедосм несов.'!$A$16:$O$72,3,0)</f>
        <v>7074727.49</v>
      </c>
    </row>
    <row r="16" spans="1:8" ht="23.25" customHeight="1">
      <c r="A16" s="84">
        <v>1402</v>
      </c>
      <c r="B16" s="85" t="s">
        <v>109</v>
      </c>
      <c r="C16" s="191">
        <f t="shared" si="0"/>
        <v>1016</v>
      </c>
      <c r="D16" s="192">
        <f t="shared" si="1"/>
        <v>872674.38</v>
      </c>
      <c r="E16" s="88">
        <v>127</v>
      </c>
      <c r="F16" s="89">
        <v>140534.15</v>
      </c>
      <c r="G16" s="129">
        <f>VLOOKUP(A16,'ПрофилМедосм несов.'!$A$16:$P$71,4,0)</f>
        <v>889</v>
      </c>
      <c r="H16" s="128">
        <f>VLOOKUP(A16,'ПрофилМедосм несов.'!$A$16:$O$72,3,0)</f>
        <v>732140.23</v>
      </c>
    </row>
    <row r="17" spans="1:8" ht="23.25" customHeight="1">
      <c r="A17" s="84">
        <v>1502</v>
      </c>
      <c r="B17" s="85" t="s">
        <v>110</v>
      </c>
      <c r="C17" s="191">
        <f t="shared" si="0"/>
        <v>2414</v>
      </c>
      <c r="D17" s="192">
        <f t="shared" si="1"/>
        <v>2477606.64</v>
      </c>
      <c r="E17" s="88">
        <v>425</v>
      </c>
      <c r="F17" s="89">
        <v>501387.04</v>
      </c>
      <c r="G17" s="129">
        <f>VLOOKUP(A17,'ПрофилМедосм несов.'!$A$16:$P$71,4,0)</f>
        <v>1989</v>
      </c>
      <c r="H17" s="128">
        <f>VLOOKUP(A17,'ПрофилМедосм несов.'!$A$16:$O$72,3,0)</f>
        <v>1976219.6</v>
      </c>
    </row>
    <row r="18" spans="1:8" ht="23.25" customHeight="1">
      <c r="A18" s="84">
        <v>1602</v>
      </c>
      <c r="B18" s="85" t="s">
        <v>111</v>
      </c>
      <c r="C18" s="191">
        <f t="shared" si="0"/>
        <v>559</v>
      </c>
      <c r="D18" s="192">
        <f t="shared" si="1"/>
        <v>662332.63</v>
      </c>
      <c r="E18" s="88">
        <v>83</v>
      </c>
      <c r="F18" s="89">
        <v>83647.17</v>
      </c>
      <c r="G18" s="129">
        <f>VLOOKUP(A18,'ПрофилМедосм несов.'!$A$16:$P$71,4,0)</f>
        <v>476</v>
      </c>
      <c r="H18" s="128">
        <f>VLOOKUP(A18,'ПрофилМедосм несов.'!$A$16:$O$72,3,0)</f>
        <v>578685.46</v>
      </c>
    </row>
    <row r="19" spans="1:8" ht="23.25" customHeight="1">
      <c r="A19" s="84">
        <v>1702</v>
      </c>
      <c r="B19" s="85" t="s">
        <v>112</v>
      </c>
      <c r="C19" s="191">
        <f t="shared" si="0"/>
        <v>4063</v>
      </c>
      <c r="D19" s="192">
        <f t="shared" si="1"/>
        <v>3755891.88</v>
      </c>
      <c r="E19" s="88">
        <v>779</v>
      </c>
      <c r="F19" s="89">
        <v>968294.72</v>
      </c>
      <c r="G19" s="129">
        <f>VLOOKUP(A19,'ПрофилМедосм несов.'!$A$16:$P$71,4,0)</f>
        <v>3284</v>
      </c>
      <c r="H19" s="128">
        <f>VLOOKUP(A19,'ПрофилМедосм несов.'!$A$16:$O$72,3,0)</f>
        <v>2787597.16</v>
      </c>
    </row>
    <row r="20" spans="1:8" ht="23.25" customHeight="1">
      <c r="A20" s="84">
        <v>1802</v>
      </c>
      <c r="B20" s="85" t="s">
        <v>113</v>
      </c>
      <c r="C20" s="191">
        <f t="shared" si="0"/>
        <v>4301</v>
      </c>
      <c r="D20" s="192">
        <f t="shared" si="1"/>
        <v>4863265.57</v>
      </c>
      <c r="E20" s="88">
        <v>924</v>
      </c>
      <c r="F20" s="89">
        <v>1122570.95</v>
      </c>
      <c r="G20" s="129">
        <f>VLOOKUP(A20,'ПрофилМедосм несов.'!$A$16:$P$71,4,0)</f>
        <v>3377</v>
      </c>
      <c r="H20" s="128">
        <f>VLOOKUP(A20,'ПрофилМедосм несов.'!$A$16:$O$72,3,0)</f>
        <v>3740694.62</v>
      </c>
    </row>
    <row r="21" spans="1:8" ht="23.25" customHeight="1">
      <c r="A21" s="84">
        <v>1902</v>
      </c>
      <c r="B21" s="85" t="s">
        <v>114</v>
      </c>
      <c r="C21" s="191">
        <f t="shared" si="0"/>
        <v>3344</v>
      </c>
      <c r="D21" s="192">
        <f t="shared" si="1"/>
        <v>2761028.54</v>
      </c>
      <c r="E21" s="88">
        <v>1154</v>
      </c>
      <c r="F21" s="89">
        <v>1377750.82</v>
      </c>
      <c r="G21" s="129">
        <f>VLOOKUP(A21,'ПрофилМедосм несов.'!$A$16:$P$71,4,0)</f>
        <v>2190</v>
      </c>
      <c r="H21" s="128">
        <f>VLOOKUP(A21,'ПрофилМедосм несов.'!$A$16:$O$72,3,0)</f>
        <v>1383277.72</v>
      </c>
    </row>
    <row r="22" spans="1:8" ht="23.25" customHeight="1">
      <c r="A22" s="84">
        <v>2002</v>
      </c>
      <c r="B22" s="85" t="s">
        <v>115</v>
      </c>
      <c r="C22" s="191">
        <f t="shared" si="0"/>
        <v>6895</v>
      </c>
      <c r="D22" s="192">
        <f t="shared" si="1"/>
        <v>7196729</v>
      </c>
      <c r="E22" s="88">
        <v>906</v>
      </c>
      <c r="F22" s="89">
        <v>1028800.44</v>
      </c>
      <c r="G22" s="129">
        <f>VLOOKUP(A22,'ПрофилМедосм несов.'!$A$16:$P$71,4,0)</f>
        <v>5989</v>
      </c>
      <c r="H22" s="128">
        <f>VLOOKUP(A22,'ПрофилМедосм несов.'!$A$16:$O$72,3,0)</f>
        <v>6167928.56</v>
      </c>
    </row>
    <row r="23" spans="1:8" ht="23.25" customHeight="1">
      <c r="A23" s="84">
        <v>2102</v>
      </c>
      <c r="B23" s="85" t="s">
        <v>116</v>
      </c>
      <c r="C23" s="191">
        <f t="shared" si="0"/>
        <v>2044</v>
      </c>
      <c r="D23" s="192">
        <f t="shared" si="1"/>
        <v>2066802.51</v>
      </c>
      <c r="E23" s="88">
        <v>666</v>
      </c>
      <c r="F23" s="89">
        <v>657592.7</v>
      </c>
      <c r="G23" s="129">
        <f>VLOOKUP(A23,'ПрофилМедосм несов.'!$A$16:$P$71,4,0)</f>
        <v>1378</v>
      </c>
      <c r="H23" s="128">
        <f>VLOOKUP(A23,'ПрофилМедосм несов.'!$A$16:$O$72,3,0)</f>
        <v>1409209.81</v>
      </c>
    </row>
    <row r="24" spans="1:8" ht="23.25" customHeight="1">
      <c r="A24" s="84">
        <v>2202</v>
      </c>
      <c r="B24" s="85" t="s">
        <v>117</v>
      </c>
      <c r="C24" s="191">
        <f t="shared" si="0"/>
        <v>1503</v>
      </c>
      <c r="D24" s="192">
        <f t="shared" si="1"/>
        <v>1805799.59</v>
      </c>
      <c r="E24" s="88">
        <v>670</v>
      </c>
      <c r="F24" s="89">
        <v>850568.55</v>
      </c>
      <c r="G24" s="129">
        <f>VLOOKUP(A24,'ПрофилМедосм несов.'!$A$16:$P$71,4,0)</f>
        <v>833</v>
      </c>
      <c r="H24" s="128">
        <f>VLOOKUP(A24,'ПрофилМедосм несов.'!$A$16:$O$72,3,0)</f>
        <v>955231.04</v>
      </c>
    </row>
    <row r="25" spans="1:8" ht="23.25" customHeight="1">
      <c r="A25" s="84">
        <v>2302</v>
      </c>
      <c r="B25" s="85" t="s">
        <v>118</v>
      </c>
      <c r="C25" s="191">
        <f t="shared" si="0"/>
        <v>1150</v>
      </c>
      <c r="D25" s="192">
        <f t="shared" si="1"/>
        <v>826292.06</v>
      </c>
      <c r="E25" s="88">
        <v>217</v>
      </c>
      <c r="F25" s="89">
        <v>271778.53</v>
      </c>
      <c r="G25" s="129">
        <f>VLOOKUP(A25,'ПрофилМедосм несов.'!$A$16:$P$71,4,0)</f>
        <v>933</v>
      </c>
      <c r="H25" s="128">
        <f>VLOOKUP(A25,'ПрофилМедосм несов.'!$A$16:$O$72,3,0)</f>
        <v>554513.53</v>
      </c>
    </row>
    <row r="26" spans="1:8" ht="23.25" customHeight="1">
      <c r="A26" s="84">
        <v>2402</v>
      </c>
      <c r="B26" s="85" t="s">
        <v>119</v>
      </c>
      <c r="C26" s="191">
        <f t="shared" si="0"/>
        <v>2483</v>
      </c>
      <c r="D26" s="192">
        <f t="shared" si="1"/>
        <v>3308070.64</v>
      </c>
      <c r="E26" s="88">
        <v>719</v>
      </c>
      <c r="F26" s="89">
        <v>882314.9</v>
      </c>
      <c r="G26" s="129">
        <f>VLOOKUP(A26,'ПрофилМедосм несов.'!$A$16:$P$71,4,0)</f>
        <v>1764</v>
      </c>
      <c r="H26" s="128">
        <f>VLOOKUP(A26,'ПрофилМедосм несов.'!$A$16:$O$72,3,0)</f>
        <v>2425755.74</v>
      </c>
    </row>
    <row r="27" spans="1:8" ht="23.25" customHeight="1">
      <c r="A27" s="84">
        <v>2502</v>
      </c>
      <c r="B27" s="85" t="s">
        <v>120</v>
      </c>
      <c r="C27" s="191">
        <f t="shared" si="0"/>
        <v>1397</v>
      </c>
      <c r="D27" s="192">
        <f t="shared" si="1"/>
        <v>1713040.41</v>
      </c>
      <c r="E27" s="88">
        <v>516</v>
      </c>
      <c r="F27" s="89">
        <v>641063.19</v>
      </c>
      <c r="G27" s="129">
        <f>VLOOKUP(A27,'ПрофилМедосм несов.'!$A$16:$P$71,4,0)</f>
        <v>881</v>
      </c>
      <c r="H27" s="128">
        <f>VLOOKUP(A27,'ПрофилМедосм несов.'!$A$16:$O$72,3,0)</f>
        <v>1071977.22</v>
      </c>
    </row>
    <row r="28" spans="1:8" ht="23.25" customHeight="1">
      <c r="A28" s="84">
        <v>2602</v>
      </c>
      <c r="B28" s="85" t="s">
        <v>121</v>
      </c>
      <c r="C28" s="191">
        <f t="shared" si="0"/>
        <v>959</v>
      </c>
      <c r="D28" s="192">
        <f t="shared" si="1"/>
        <v>1157100.33</v>
      </c>
      <c r="E28" s="88">
        <v>148</v>
      </c>
      <c r="F28" s="89">
        <v>148159.87</v>
      </c>
      <c r="G28" s="129">
        <f>VLOOKUP(A28,'ПрофилМедосм несов.'!$A$16:$P$71,4,0)</f>
        <v>811</v>
      </c>
      <c r="H28" s="128">
        <f>VLOOKUP(A28,'ПрофилМедосм несов.'!$A$16:$O$72,3,0)</f>
        <v>1008940.46</v>
      </c>
    </row>
    <row r="29" spans="1:8" ht="23.25" customHeight="1">
      <c r="A29" s="84">
        <v>2702</v>
      </c>
      <c r="B29" s="85" t="s">
        <v>122</v>
      </c>
      <c r="C29" s="191">
        <f t="shared" si="0"/>
        <v>425</v>
      </c>
      <c r="D29" s="192">
        <f t="shared" si="1"/>
        <v>409031.98</v>
      </c>
      <c r="E29" s="88">
        <v>193</v>
      </c>
      <c r="F29" s="89">
        <v>213073.25</v>
      </c>
      <c r="G29" s="129">
        <f>VLOOKUP(A29,'ПрофилМедосм несов.'!$A$16:$P$71,4,0)</f>
        <v>232</v>
      </c>
      <c r="H29" s="128">
        <f>VLOOKUP(A29,'ПрофилМедосм несов.'!$A$16:$O$72,3,0)</f>
        <v>195958.73</v>
      </c>
    </row>
    <row r="30" spans="1:8" ht="23.25" customHeight="1">
      <c r="A30" s="84">
        <v>3002</v>
      </c>
      <c r="B30" s="85" t="s">
        <v>123</v>
      </c>
      <c r="C30" s="191">
        <f t="shared" si="0"/>
        <v>4803</v>
      </c>
      <c r="D30" s="192">
        <f t="shared" si="1"/>
        <v>4541679.4</v>
      </c>
      <c r="E30" s="88">
        <v>1467</v>
      </c>
      <c r="F30" s="89">
        <v>1631846.22</v>
      </c>
      <c r="G30" s="129">
        <f>VLOOKUP(A30,'ПрофилМедосм несов.'!$A$16:$P$71,4,0)</f>
        <v>3336</v>
      </c>
      <c r="H30" s="128">
        <f>VLOOKUP(A30,'ПрофилМедосм несов.'!$A$16:$O$72,3,0)</f>
        <v>2909833.18</v>
      </c>
    </row>
    <row r="31" spans="1:8" ht="23.25" customHeight="1">
      <c r="A31" s="84">
        <v>3102</v>
      </c>
      <c r="B31" s="85" t="s">
        <v>124</v>
      </c>
      <c r="C31" s="191">
        <f t="shared" si="0"/>
        <v>9132</v>
      </c>
      <c r="D31" s="192">
        <f t="shared" si="1"/>
        <v>7156817.17</v>
      </c>
      <c r="E31" s="88">
        <v>1614</v>
      </c>
      <c r="F31" s="89">
        <v>1825375.29</v>
      </c>
      <c r="G31" s="129">
        <f>VLOOKUP(A31,'ПрофилМедосм несов.'!$A$16:$P$71,4,0)</f>
        <v>7518</v>
      </c>
      <c r="H31" s="128">
        <f>VLOOKUP(A31,'ПрофилМедосм несов.'!$A$16:$O$72,3,0)</f>
        <v>5331441.88</v>
      </c>
    </row>
    <row r="32" spans="1:8" ht="23.25" customHeight="1">
      <c r="A32" s="84">
        <v>3202</v>
      </c>
      <c r="B32" s="85" t="s">
        <v>125</v>
      </c>
      <c r="C32" s="191">
        <f t="shared" si="0"/>
        <v>1798</v>
      </c>
      <c r="D32" s="192">
        <f t="shared" si="1"/>
        <v>2480180.71</v>
      </c>
      <c r="E32" s="88">
        <v>403</v>
      </c>
      <c r="F32" s="89">
        <v>422222.74</v>
      </c>
      <c r="G32" s="129">
        <f>VLOOKUP(A32,'ПрофилМедосм несов.'!$A$16:$P$71,4,0)</f>
        <v>1395</v>
      </c>
      <c r="H32" s="128">
        <f>VLOOKUP(A32,'ПрофилМедосм несов.'!$A$16:$O$72,3,0)</f>
        <v>2057957.97</v>
      </c>
    </row>
    <row r="33" spans="1:8" ht="23.25" customHeight="1">
      <c r="A33" s="84">
        <v>3302</v>
      </c>
      <c r="B33" s="85" t="s">
        <v>126</v>
      </c>
      <c r="C33" s="191">
        <f t="shared" si="0"/>
        <v>6788</v>
      </c>
      <c r="D33" s="192">
        <f t="shared" si="1"/>
        <v>7632116.11</v>
      </c>
      <c r="E33" s="88">
        <v>1838</v>
      </c>
      <c r="F33" s="89">
        <v>2197251.29</v>
      </c>
      <c r="G33" s="129">
        <f>VLOOKUP(A33,'ПрофилМедосм несов.'!$A$16:$P$71,4,0)</f>
        <v>4950</v>
      </c>
      <c r="H33" s="128">
        <f>VLOOKUP(A33,'ПрофилМедосм несов.'!$A$16:$O$72,3,0)</f>
        <v>5434864.82</v>
      </c>
    </row>
    <row r="34" spans="1:8" ht="23.25" customHeight="1">
      <c r="A34" s="84">
        <v>3408</v>
      </c>
      <c r="B34" s="85" t="s">
        <v>127</v>
      </c>
      <c r="C34" s="191">
        <f t="shared" si="0"/>
        <v>3405</v>
      </c>
      <c r="D34" s="192">
        <f t="shared" si="1"/>
        <v>3248801.89</v>
      </c>
      <c r="E34" s="88">
        <v>276</v>
      </c>
      <c r="F34" s="89">
        <v>283088.2</v>
      </c>
      <c r="G34" s="129">
        <f>VLOOKUP(A34,'ПрофилМедосм несов.'!$A$16:$P$71,4,0)</f>
        <v>3129</v>
      </c>
      <c r="H34" s="128">
        <f>VLOOKUP(A34,'ПрофилМедосм несов.'!$A$16:$O$72,3,0)</f>
        <v>2965713.69</v>
      </c>
    </row>
    <row r="35" spans="1:8" ht="23.25" customHeight="1">
      <c r="A35" s="84">
        <v>3409</v>
      </c>
      <c r="B35" s="85" t="s">
        <v>128</v>
      </c>
      <c r="C35" s="191">
        <f t="shared" si="0"/>
        <v>5164</v>
      </c>
      <c r="D35" s="192">
        <f t="shared" si="1"/>
        <v>6307153.78</v>
      </c>
      <c r="E35" s="88">
        <v>1236</v>
      </c>
      <c r="F35" s="89">
        <v>1405000.04</v>
      </c>
      <c r="G35" s="129">
        <f>VLOOKUP(A35,'ПрофилМедосм несов.'!$A$16:$P$71,4,0)</f>
        <v>3928</v>
      </c>
      <c r="H35" s="128">
        <f>VLOOKUP(A35,'ПрофилМедосм несов.'!$A$16:$O$72,3,0)</f>
        <v>4902153.74</v>
      </c>
    </row>
    <row r="36" spans="1:8" ht="23.25" customHeight="1">
      <c r="A36" s="84">
        <v>3419</v>
      </c>
      <c r="B36" s="85" t="s">
        <v>129</v>
      </c>
      <c r="C36" s="191">
        <f t="shared" si="0"/>
        <v>1477</v>
      </c>
      <c r="D36" s="192">
        <f t="shared" si="1"/>
        <v>1839683.34</v>
      </c>
      <c r="E36" s="88">
        <v>424</v>
      </c>
      <c r="F36" s="89">
        <v>476373.05</v>
      </c>
      <c r="G36" s="129">
        <f>VLOOKUP(A36,'ПрофилМедосм несов.'!$A$16:$P$71,4,0)</f>
        <v>1053</v>
      </c>
      <c r="H36" s="128">
        <f>VLOOKUP(A36,'ПрофилМедосм несов.'!$A$16:$O$72,3,0)</f>
        <v>1363310.29</v>
      </c>
    </row>
    <row r="37" spans="1:8" ht="23.25" customHeight="1">
      <c r="A37" s="84">
        <v>3422</v>
      </c>
      <c r="B37" s="85" t="s">
        <v>130</v>
      </c>
      <c r="C37" s="191">
        <f t="shared" si="0"/>
        <v>11931</v>
      </c>
      <c r="D37" s="192">
        <f t="shared" si="1"/>
        <v>13359881.46</v>
      </c>
      <c r="E37" s="88">
        <v>2005</v>
      </c>
      <c r="F37" s="89">
        <v>2280831.32</v>
      </c>
      <c r="G37" s="129">
        <f>VLOOKUP(A37,'ПрофилМедосм несов.'!$A$16:$P$71,4,0)</f>
        <v>9926</v>
      </c>
      <c r="H37" s="128">
        <f>VLOOKUP(A37,'ПрофилМедосм несов.'!$A$16:$O$72,3,0)</f>
        <v>11079050.14</v>
      </c>
    </row>
    <row r="38" spans="1:8" ht="23.25" customHeight="1">
      <c r="A38" s="84">
        <v>3501</v>
      </c>
      <c r="B38" s="85" t="s">
        <v>131</v>
      </c>
      <c r="C38" s="191">
        <f t="shared" si="0"/>
        <v>4615</v>
      </c>
      <c r="D38" s="192">
        <f t="shared" si="1"/>
        <v>4699247.54</v>
      </c>
      <c r="E38" s="88">
        <v>1345</v>
      </c>
      <c r="F38" s="89">
        <v>1453420.08</v>
      </c>
      <c r="G38" s="129">
        <f>VLOOKUP(A38,'ПрофилМедосм несов.'!$A$16:$P$71,4,0)</f>
        <v>3270</v>
      </c>
      <c r="H38" s="128">
        <f>VLOOKUP(A38,'ПрофилМедосм несов.'!$A$16:$O$72,3,0)</f>
        <v>3245827.46</v>
      </c>
    </row>
    <row r="39" spans="1:8" ht="23.25" customHeight="1">
      <c r="A39" s="84">
        <v>4026</v>
      </c>
      <c r="B39" s="85" t="s">
        <v>132</v>
      </c>
      <c r="C39" s="191">
        <f t="shared" si="0"/>
        <v>8515</v>
      </c>
      <c r="D39" s="192">
        <f t="shared" si="1"/>
        <v>8108551.26</v>
      </c>
      <c r="E39" s="88">
        <v>1325</v>
      </c>
      <c r="F39" s="89">
        <v>1565991.89</v>
      </c>
      <c r="G39" s="129">
        <f>VLOOKUP(A39,'ПрофилМедосм несов.'!$A$16:$P$71,4,0)</f>
        <v>7190</v>
      </c>
      <c r="H39" s="128">
        <f>VLOOKUP(A39,'ПрофилМедосм несов.'!$A$16:$O$72,3,0)</f>
        <v>6542559.37</v>
      </c>
    </row>
    <row r="40" spans="1:8" ht="30.75" customHeight="1">
      <c r="A40" s="84">
        <v>4043</v>
      </c>
      <c r="B40" s="85" t="s">
        <v>133</v>
      </c>
      <c r="C40" s="191">
        <f t="shared" si="0"/>
        <v>35595</v>
      </c>
      <c r="D40" s="192">
        <f t="shared" si="1"/>
        <v>41096643.83</v>
      </c>
      <c r="E40" s="88">
        <v>3541</v>
      </c>
      <c r="F40" s="89">
        <v>3755766.76</v>
      </c>
      <c r="G40" s="129">
        <f>VLOOKUP(A40,'ПрофилМедосм несов.'!$A$16:$P$71,4,0)</f>
        <v>32054</v>
      </c>
      <c r="H40" s="128">
        <f>VLOOKUP(A40,'ПрофилМедосм несов.'!$A$16:$O$72,3,0)</f>
        <v>37340877.07</v>
      </c>
    </row>
    <row r="41" spans="1:8" ht="32.25" customHeight="1">
      <c r="A41" s="84">
        <v>4061</v>
      </c>
      <c r="B41" s="85" t="s">
        <v>134</v>
      </c>
      <c r="C41" s="191">
        <f t="shared" si="0"/>
        <v>739</v>
      </c>
      <c r="D41" s="192">
        <f t="shared" si="1"/>
        <v>907432.01</v>
      </c>
      <c r="E41" s="88">
        <v>739</v>
      </c>
      <c r="F41" s="89">
        <v>907432.01</v>
      </c>
      <c r="G41" s="129"/>
      <c r="H41" s="128"/>
    </row>
    <row r="42" spans="1:8" ht="23.25" customHeight="1">
      <c r="A42" s="84">
        <v>4098</v>
      </c>
      <c r="B42" s="85" t="s">
        <v>135</v>
      </c>
      <c r="C42" s="191">
        <f t="shared" si="0"/>
        <v>11546</v>
      </c>
      <c r="D42" s="192">
        <f t="shared" si="1"/>
        <v>11041153.35</v>
      </c>
      <c r="E42" s="88">
        <v>2728</v>
      </c>
      <c r="F42" s="89">
        <v>2787911.24</v>
      </c>
      <c r="G42" s="129">
        <f>VLOOKUP(A42,'ПрофилМедосм несов.'!$A$16:$P$71,4,0)</f>
        <v>8818</v>
      </c>
      <c r="H42" s="128">
        <f>VLOOKUP(A42,'ПрофилМедосм несов.'!$A$16:$O$72,3,0)</f>
        <v>8253242.109999999</v>
      </c>
    </row>
    <row r="43" spans="1:8" ht="23.25" customHeight="1">
      <c r="A43" s="84">
        <v>4099</v>
      </c>
      <c r="B43" s="97" t="s">
        <v>136</v>
      </c>
      <c r="C43" s="191">
        <f t="shared" si="0"/>
        <v>13955</v>
      </c>
      <c r="D43" s="192">
        <f t="shared" si="1"/>
        <v>14790887.059999999</v>
      </c>
      <c r="E43" s="88">
        <v>1852</v>
      </c>
      <c r="F43" s="89">
        <v>2199415.96</v>
      </c>
      <c r="G43" s="129">
        <f>VLOOKUP(A43,'ПрофилМедосм несов.'!$A$16:$P$71,4,0)</f>
        <v>12103</v>
      </c>
      <c r="H43" s="128">
        <f>VLOOKUP(A43,'ПрофилМедосм несов.'!$A$16:$O$72,3,0)</f>
        <v>12591471.1</v>
      </c>
    </row>
    <row r="44" spans="1:8" ht="23.25" customHeight="1">
      <c r="A44" s="125">
        <v>5017</v>
      </c>
      <c r="B44" s="27" t="s">
        <v>63</v>
      </c>
      <c r="C44" s="191">
        <f t="shared" si="0"/>
        <v>13678</v>
      </c>
      <c r="D44" s="192">
        <f t="shared" si="1"/>
        <v>12416661.24</v>
      </c>
      <c r="E44" s="88"/>
      <c r="F44" s="89"/>
      <c r="G44" s="129">
        <f>VLOOKUP(A44,'ПрофилМедосм несов.'!$A$16:$P$71,4,0)</f>
        <v>13678</v>
      </c>
      <c r="H44" s="128">
        <f>VLOOKUP(A44,'ПрофилМедосм несов.'!$A$16:$O$72,3,0)</f>
        <v>12416661.24</v>
      </c>
    </row>
    <row r="45" spans="1:8" ht="33.75" customHeight="1">
      <c r="A45" s="84">
        <v>5113</v>
      </c>
      <c r="B45" s="85" t="s">
        <v>137</v>
      </c>
      <c r="C45" s="191">
        <f t="shared" si="0"/>
        <v>13212</v>
      </c>
      <c r="D45" s="192">
        <f t="shared" si="1"/>
        <v>13528457.649999999</v>
      </c>
      <c r="E45" s="88">
        <v>2379</v>
      </c>
      <c r="F45" s="89">
        <v>2627384.11</v>
      </c>
      <c r="G45" s="129">
        <f>VLOOKUP(A45,'ПрофилМедосм несов.'!$A$16:$P$71,4,0)</f>
        <v>10833</v>
      </c>
      <c r="H45" s="128">
        <f>VLOOKUP(A45,'ПрофилМедосм несов.'!$A$16:$O$72,3,0)</f>
        <v>10901073.54</v>
      </c>
    </row>
    <row r="46" spans="1:8" ht="30.75" customHeight="1">
      <c r="A46" s="84">
        <v>5201</v>
      </c>
      <c r="B46" s="85" t="s">
        <v>138</v>
      </c>
      <c r="C46" s="191">
        <f t="shared" si="0"/>
        <v>12212</v>
      </c>
      <c r="D46" s="192">
        <f t="shared" si="1"/>
        <v>10323456</v>
      </c>
      <c r="E46" s="88">
        <v>2183</v>
      </c>
      <c r="F46" s="89">
        <v>2603289.54</v>
      </c>
      <c r="G46" s="129">
        <f>VLOOKUP(A46,'ПрофилМедосм несов.'!$A$16:$P$71,4,0)</f>
        <v>10029</v>
      </c>
      <c r="H46" s="128">
        <f>VLOOKUP(A46,'ПрофилМедосм несов.'!$A$16:$O$72,3,0)</f>
        <v>7720166.46</v>
      </c>
    </row>
    <row r="47" spans="1:8" ht="23.25" customHeight="1">
      <c r="A47" s="84">
        <v>5202</v>
      </c>
      <c r="B47" s="85" t="s">
        <v>139</v>
      </c>
      <c r="C47" s="191">
        <f t="shared" si="0"/>
        <v>11119</v>
      </c>
      <c r="D47" s="192">
        <f t="shared" si="1"/>
        <v>14178845.169999998</v>
      </c>
      <c r="E47" s="88">
        <v>1430</v>
      </c>
      <c r="F47" s="89">
        <v>1653812.63</v>
      </c>
      <c r="G47" s="129">
        <f>VLOOKUP(A47,'ПрофилМедосм несов.'!$A$16:$P$71,4,0)</f>
        <v>9689</v>
      </c>
      <c r="H47" s="128">
        <f>VLOOKUP(A47,'ПрофилМедосм несов.'!$A$16:$O$72,3,0)</f>
        <v>12525032.54</v>
      </c>
    </row>
    <row r="48" spans="1:8" ht="23.25" customHeight="1">
      <c r="A48" s="84">
        <v>5207</v>
      </c>
      <c r="B48" s="85" t="s">
        <v>140</v>
      </c>
      <c r="C48" s="191">
        <f t="shared" si="0"/>
        <v>7846</v>
      </c>
      <c r="D48" s="192">
        <f t="shared" si="1"/>
        <v>8449488.35</v>
      </c>
      <c r="E48" s="88">
        <v>1063</v>
      </c>
      <c r="F48" s="89">
        <v>1191527.49</v>
      </c>
      <c r="G48" s="129">
        <f>VLOOKUP(A48,'ПрофилМедосм несов.'!$A$16:$P$71,4,0)</f>
        <v>6783</v>
      </c>
      <c r="H48" s="128">
        <f>VLOOKUP(A48,'ПрофилМедосм несов.'!$A$16:$O$72,3,0)</f>
        <v>7257960.86</v>
      </c>
    </row>
    <row r="49" spans="1:8" ht="23.25" customHeight="1">
      <c r="A49" s="84">
        <v>5306</v>
      </c>
      <c r="B49" s="85" t="s">
        <v>141</v>
      </c>
      <c r="C49" s="191">
        <f t="shared" si="0"/>
        <v>10305</v>
      </c>
      <c r="D49" s="192">
        <f t="shared" si="1"/>
        <v>11440989.49</v>
      </c>
      <c r="E49" s="88">
        <v>1297</v>
      </c>
      <c r="F49" s="89">
        <v>1484840.9</v>
      </c>
      <c r="G49" s="129">
        <f>VLOOKUP(A49,'ПрофилМедосм несов.'!$A$16:$P$71,4,0)</f>
        <v>9008</v>
      </c>
      <c r="H49" s="128">
        <f>VLOOKUP(A49,'ПрофилМедосм несов.'!$A$16:$O$72,3,0)</f>
        <v>9956148.59</v>
      </c>
    </row>
    <row r="50" spans="1:8" ht="23.25" customHeight="1">
      <c r="A50" s="84">
        <v>5401</v>
      </c>
      <c r="B50" s="85" t="s">
        <v>142</v>
      </c>
      <c r="C50" s="191">
        <f t="shared" si="0"/>
        <v>3674</v>
      </c>
      <c r="D50" s="192">
        <f t="shared" si="1"/>
        <v>3122521.19</v>
      </c>
      <c r="E50" s="88">
        <v>244</v>
      </c>
      <c r="F50" s="89">
        <v>273930.64</v>
      </c>
      <c r="G50" s="129">
        <f>VLOOKUP(A50,'ПрофилМедосм несов.'!$A$16:$P$71,4,0)</f>
        <v>3430</v>
      </c>
      <c r="H50" s="128">
        <f>VLOOKUP(A50,'ПрофилМедосм несов.'!$A$16:$O$72,3,0)</f>
        <v>2848590.55</v>
      </c>
    </row>
    <row r="51" spans="1:8" ht="23.25" customHeight="1">
      <c r="A51" s="84">
        <v>5501</v>
      </c>
      <c r="B51" s="85" t="s">
        <v>143</v>
      </c>
      <c r="C51" s="191">
        <f t="shared" si="0"/>
        <v>19062</v>
      </c>
      <c r="D51" s="192">
        <f t="shared" si="1"/>
        <v>23884471.56</v>
      </c>
      <c r="E51" s="88">
        <v>3755</v>
      </c>
      <c r="F51" s="89">
        <v>4099967.91</v>
      </c>
      <c r="G51" s="129">
        <f>VLOOKUP(A51,'ПрофилМедосм несов.'!$A$16:$P$71,4,0)</f>
        <v>15307</v>
      </c>
      <c r="H51" s="128">
        <f>VLOOKUP(A51,'ПрофилМедосм несов.'!$A$16:$O$72,3,0)</f>
        <v>19784503.65</v>
      </c>
    </row>
    <row r="52" spans="1:8" ht="23.25" customHeight="1">
      <c r="A52" s="84">
        <v>5602</v>
      </c>
      <c r="B52" s="85" t="s">
        <v>145</v>
      </c>
      <c r="C52" s="191">
        <f t="shared" si="0"/>
        <v>4293</v>
      </c>
      <c r="D52" s="192">
        <f t="shared" si="1"/>
        <v>5076307.279999999</v>
      </c>
      <c r="E52" s="88">
        <f>4277+16</f>
        <v>4293</v>
      </c>
      <c r="F52" s="89">
        <f>5060701.39+15605.89</f>
        <v>5076307.279999999</v>
      </c>
      <c r="G52" s="129"/>
      <c r="H52" s="128"/>
    </row>
    <row r="53" spans="1:8" ht="23.25" customHeight="1">
      <c r="A53" s="84">
        <v>5702</v>
      </c>
      <c r="B53" s="85" t="s">
        <v>146</v>
      </c>
      <c r="C53" s="191">
        <f t="shared" si="0"/>
        <v>16885</v>
      </c>
      <c r="D53" s="192">
        <f t="shared" si="1"/>
        <v>19432022.14</v>
      </c>
      <c r="E53" s="88">
        <v>7382</v>
      </c>
      <c r="F53" s="89">
        <v>8529599.62</v>
      </c>
      <c r="G53" s="129">
        <f>VLOOKUP(A53,'ПрофилМедосм несов.'!$A$16:$P$71,4,0)</f>
        <v>9503</v>
      </c>
      <c r="H53" s="128">
        <f>VLOOKUP(A53,'ПрофилМедосм несов.'!$A$16:$O$72,3,0)</f>
        <v>10902422.52</v>
      </c>
    </row>
    <row r="54" spans="1:8" ht="23.25" customHeight="1">
      <c r="A54" s="84">
        <v>5705</v>
      </c>
      <c r="B54" s="85" t="s">
        <v>147</v>
      </c>
      <c r="C54" s="191">
        <f t="shared" si="0"/>
        <v>11543</v>
      </c>
      <c r="D54" s="192">
        <f t="shared" si="1"/>
        <v>16366462.599999998</v>
      </c>
      <c r="E54" s="88">
        <v>3064</v>
      </c>
      <c r="F54" s="89">
        <v>3518792.28</v>
      </c>
      <c r="G54" s="129">
        <f>VLOOKUP(A54,'ПрофилМедосм несов.'!$A$16:$P$71,4,0)</f>
        <v>8479</v>
      </c>
      <c r="H54" s="128">
        <f>VLOOKUP(A54,'ПрофилМедосм несов.'!$A$16:$O$72,3,0)</f>
        <v>12847670.319999998</v>
      </c>
    </row>
    <row r="55" spans="1:8" ht="32.25" customHeight="1">
      <c r="A55" s="84">
        <v>5715</v>
      </c>
      <c r="B55" s="85" t="s">
        <v>148</v>
      </c>
      <c r="C55" s="191">
        <f t="shared" si="0"/>
        <v>12748</v>
      </c>
      <c r="D55" s="192">
        <f t="shared" si="1"/>
        <v>14525725.26</v>
      </c>
      <c r="E55" s="88">
        <v>1785</v>
      </c>
      <c r="F55" s="89">
        <v>1960539.4</v>
      </c>
      <c r="G55" s="129">
        <f>VLOOKUP(A55,'ПрофилМедосм несов.'!$A$16:$P$71,4,0)</f>
        <v>10963</v>
      </c>
      <c r="H55" s="128">
        <f>VLOOKUP(A55,'ПрофилМедосм несов.'!$A$16:$O$72,3,0)</f>
        <v>12565185.86</v>
      </c>
    </row>
    <row r="56" spans="1:8" ht="31.5" customHeight="1">
      <c r="A56" s="84">
        <v>5716</v>
      </c>
      <c r="B56" s="85" t="s">
        <v>149</v>
      </c>
      <c r="C56" s="191">
        <f t="shared" si="0"/>
        <v>1876</v>
      </c>
      <c r="D56" s="192">
        <f t="shared" si="1"/>
        <v>2123201.77</v>
      </c>
      <c r="E56" s="88">
        <v>1876</v>
      </c>
      <c r="F56" s="89">
        <v>2123201.77</v>
      </c>
      <c r="G56" s="129"/>
      <c r="H56" s="128"/>
    </row>
    <row r="57" spans="1:8" ht="30.75" customHeight="1">
      <c r="A57" s="84">
        <v>5721</v>
      </c>
      <c r="B57" s="85" t="s">
        <v>150</v>
      </c>
      <c r="C57" s="191">
        <f t="shared" si="0"/>
        <v>11035</v>
      </c>
      <c r="D57" s="192">
        <f t="shared" si="1"/>
        <v>11560170.659999998</v>
      </c>
      <c r="E57" s="88">
        <v>1196</v>
      </c>
      <c r="F57" s="89">
        <v>1334850.34</v>
      </c>
      <c r="G57" s="129">
        <f>VLOOKUP(A57,'ПрофилМедосм несов.'!$A$16:$P$71,4,0)</f>
        <v>9839</v>
      </c>
      <c r="H57" s="128">
        <f>VLOOKUP(A57,'ПрофилМедосм несов.'!$A$16:$O$72,3,0)</f>
        <v>10225320.319999998</v>
      </c>
    </row>
    <row r="58" spans="1:8" ht="23.25" customHeight="1">
      <c r="A58" s="84">
        <v>5902</v>
      </c>
      <c r="B58" s="85" t="s">
        <v>151</v>
      </c>
      <c r="C58" s="191">
        <f t="shared" si="0"/>
        <v>7225</v>
      </c>
      <c r="D58" s="192">
        <f t="shared" si="1"/>
        <v>6829609.930000001</v>
      </c>
      <c r="E58" s="88">
        <v>1087</v>
      </c>
      <c r="F58" s="89">
        <v>1103823.95</v>
      </c>
      <c r="G58" s="129">
        <f>VLOOKUP(A58,'ПрофилМедосм несов.'!$A$16:$P$71,4,0)</f>
        <v>6138</v>
      </c>
      <c r="H58" s="128">
        <f>VLOOKUP(A58,'ПрофилМедосм несов.'!$A$16:$O$72,3,0)</f>
        <v>5725785.98</v>
      </c>
    </row>
    <row r="59" spans="1:8" ht="33" customHeight="1">
      <c r="A59" s="84">
        <v>5903</v>
      </c>
      <c r="B59" s="85" t="s">
        <v>152</v>
      </c>
      <c r="C59" s="191">
        <f t="shared" si="0"/>
        <v>17564</v>
      </c>
      <c r="D59" s="192">
        <f t="shared" si="1"/>
        <v>16827836.34</v>
      </c>
      <c r="E59" s="88">
        <v>1512</v>
      </c>
      <c r="F59" s="89">
        <v>1725287.43</v>
      </c>
      <c r="G59" s="129">
        <f>VLOOKUP(A59,'ПрофилМедосм несов.'!$A$16:$P$71,4,0)</f>
        <v>16052</v>
      </c>
      <c r="H59" s="128">
        <f>VLOOKUP(A59,'ПрофилМедосм несов.'!$A$16:$O$72,3,0)</f>
        <v>15102548.909999998</v>
      </c>
    </row>
    <row r="60" spans="1:8" ht="23.25" customHeight="1">
      <c r="A60" s="84">
        <v>6004</v>
      </c>
      <c r="B60" s="85" t="s">
        <v>153</v>
      </c>
      <c r="C60" s="191">
        <f t="shared" si="0"/>
        <v>292</v>
      </c>
      <c r="D60" s="192">
        <f t="shared" si="1"/>
        <v>347892.79</v>
      </c>
      <c r="E60" s="88">
        <v>292</v>
      </c>
      <c r="F60" s="89">
        <v>347892.79</v>
      </c>
      <c r="G60" s="129"/>
      <c r="H60" s="128"/>
    </row>
    <row r="61" spans="1:8" ht="23.25" customHeight="1">
      <c r="A61" s="84">
        <v>9401</v>
      </c>
      <c r="B61" s="85" t="s">
        <v>154</v>
      </c>
      <c r="C61" s="191">
        <f t="shared" si="0"/>
        <v>553</v>
      </c>
      <c r="D61" s="192">
        <f t="shared" si="1"/>
        <v>504445.16</v>
      </c>
      <c r="E61" s="88">
        <v>553</v>
      </c>
      <c r="F61" s="89">
        <v>504445.16</v>
      </c>
      <c r="G61" s="129"/>
      <c r="H61" s="128"/>
    </row>
    <row r="62" spans="1:8" ht="23.25" customHeight="1">
      <c r="A62" s="26">
        <v>9668</v>
      </c>
      <c r="B62" s="42" t="s">
        <v>77</v>
      </c>
      <c r="C62" s="191">
        <f t="shared" si="0"/>
        <v>604</v>
      </c>
      <c r="D62" s="192">
        <f t="shared" si="1"/>
        <v>466091.01</v>
      </c>
      <c r="E62" s="88"/>
      <c r="F62" s="89"/>
      <c r="G62" s="129">
        <f>VLOOKUP(A62,'ПрофилМедосм несов.'!$A$16:$P$71,4,0)</f>
        <v>604</v>
      </c>
      <c r="H62" s="128">
        <f>VLOOKUP(A62,'ПрофилМедосм несов.'!$A$16:$O$72,3,0)</f>
        <v>466091.01</v>
      </c>
    </row>
    <row r="63" spans="1:8" ht="23.25" customHeight="1">
      <c r="A63" s="26">
        <v>10824</v>
      </c>
      <c r="B63" s="27" t="s">
        <v>78</v>
      </c>
      <c r="C63" s="191">
        <f t="shared" si="0"/>
        <v>688</v>
      </c>
      <c r="D63" s="192">
        <f t="shared" si="1"/>
        <v>411159.39</v>
      </c>
      <c r="E63" s="88"/>
      <c r="F63" s="89"/>
      <c r="G63" s="129">
        <f>VLOOKUP(A63,'ПрофилМедосм несов.'!$A$16:$P$71,4,0)</f>
        <v>688</v>
      </c>
      <c r="H63" s="128">
        <f>VLOOKUP(A63,'ПрофилМедосм несов.'!$A$16:$O$72,3,0)</f>
        <v>411159.39</v>
      </c>
    </row>
    <row r="64" spans="1:8" ht="23.25" customHeight="1" thickBot="1">
      <c r="A64" s="131">
        <v>10009</v>
      </c>
      <c r="B64" s="130" t="s">
        <v>79</v>
      </c>
      <c r="C64" s="193">
        <f t="shared" si="0"/>
        <v>107</v>
      </c>
      <c r="D64" s="194">
        <f t="shared" si="1"/>
        <v>98275.86</v>
      </c>
      <c r="E64" s="132"/>
      <c r="F64" s="133"/>
      <c r="G64" s="134">
        <f>VLOOKUP(A64,'ПрофилМедосм несов.'!$A$16:$P$71,4,0)</f>
        <v>107</v>
      </c>
      <c r="H64" s="135">
        <f>VLOOKUP(A64,'ПрофилМедосм несов.'!$A$16:$O$72,3,0)</f>
        <v>98275.86</v>
      </c>
    </row>
    <row r="65" spans="1:8" ht="28.5" customHeight="1" thickBot="1">
      <c r="A65" s="139" t="s">
        <v>155</v>
      </c>
      <c r="B65" s="140"/>
      <c r="C65" s="195">
        <f aca="true" t="shared" si="2" ref="C65:H65">SUM(C4:C64)</f>
        <v>376226</v>
      </c>
      <c r="D65" s="196">
        <f t="shared" si="2"/>
        <v>407397386.03000003</v>
      </c>
      <c r="E65" s="136">
        <f t="shared" si="2"/>
        <v>73702</v>
      </c>
      <c r="F65" s="137">
        <f t="shared" si="2"/>
        <v>83349014.61000003</v>
      </c>
      <c r="G65" s="136">
        <f t="shared" si="2"/>
        <v>302524</v>
      </c>
      <c r="H65" s="138">
        <f t="shared" si="2"/>
        <v>324048371.42000014</v>
      </c>
    </row>
    <row r="66" ht="15">
      <c r="E66" s="120"/>
    </row>
    <row r="67" spans="2:6" ht="16.5">
      <c r="B67" s="121"/>
      <c r="C67" s="121"/>
      <c r="D67" s="121"/>
      <c r="E67" s="122"/>
      <c r="F67" s="122"/>
    </row>
    <row r="68" ht="15">
      <c r="E68" s="122"/>
    </row>
    <row r="69" ht="15">
      <c r="E69" s="123"/>
    </row>
  </sheetData>
  <sheetProtection/>
  <mergeCells count="7">
    <mergeCell ref="A65:B65"/>
    <mergeCell ref="E2:F2"/>
    <mergeCell ref="G2:H2"/>
    <mergeCell ref="C2:D2"/>
    <mergeCell ref="A1:H1"/>
    <mergeCell ref="A2:A3"/>
    <mergeCell ref="B2:B3"/>
  </mergeCells>
  <printOptions horizontalCentered="1"/>
  <pageMargins left="0.5905511811023623" right="0.3937007874015748" top="0.5905511811023623" bottom="0.5905511811023623" header="0" footer="0"/>
  <pageSetup fitToHeight="2" fitToWidth="1" horizontalDpi="600" verticalDpi="600" orientation="landscape" paperSize="8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V67"/>
  <sheetViews>
    <sheetView zoomScale="80" zoomScaleNormal="80" zoomScalePageLayoutView="0" workbookViewId="0" topLeftCell="A1">
      <pane xSplit="6" ySplit="4" topLeftCell="G50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63" sqref="A63:D63"/>
    </sheetView>
  </sheetViews>
  <sheetFormatPr defaultColWidth="8.875" defaultRowHeight="12.75"/>
  <cols>
    <col min="1" max="1" width="4.75390625" style="76" customWidth="1"/>
    <col min="2" max="2" width="10.375" style="76" customWidth="1"/>
    <col min="3" max="3" width="7.25390625" style="76" customWidth="1"/>
    <col min="4" max="4" width="57.375" style="76" customWidth="1"/>
    <col min="5" max="5" width="14.375" style="76" customWidth="1"/>
    <col min="6" max="6" width="14.00390625" style="76" customWidth="1"/>
    <col min="7" max="7" width="16.75390625" style="76" customWidth="1"/>
    <col min="8" max="8" width="15.00390625" style="76" customWidth="1"/>
    <col min="9" max="9" width="16.75390625" style="76" customWidth="1"/>
    <col min="10" max="10" width="17.25390625" style="76" customWidth="1"/>
    <col min="11" max="11" width="16.75390625" style="76" customWidth="1"/>
    <col min="12" max="12" width="11.875" style="76" customWidth="1"/>
    <col min="13" max="13" width="16.875" style="76" customWidth="1"/>
    <col min="14" max="14" width="13.375" style="76" customWidth="1"/>
    <col min="15" max="15" width="16.125" style="76" customWidth="1"/>
    <col min="16" max="16" width="19.75390625" style="76" customWidth="1"/>
    <col min="17" max="17" width="6.375" style="76" customWidth="1"/>
    <col min="18" max="18" width="11.75390625" style="76" customWidth="1"/>
    <col min="19" max="19" width="9.625" style="76" customWidth="1"/>
    <col min="20" max="20" width="6.00390625" style="76" bestFit="1" customWidth="1"/>
    <col min="21" max="21" width="11.375" style="76" customWidth="1"/>
    <col min="22" max="22" width="9.75390625" style="76" customWidth="1"/>
    <col min="23" max="23" width="5.00390625" style="76" bestFit="1" customWidth="1"/>
    <col min="24" max="24" width="6.00390625" style="76" bestFit="1" customWidth="1"/>
    <col min="25" max="25" width="7.25390625" style="76" bestFit="1" customWidth="1"/>
    <col min="26" max="27" width="5.00390625" style="76" bestFit="1" customWidth="1"/>
    <col min="28" max="28" width="7.25390625" style="76" bestFit="1" customWidth="1"/>
    <col min="29" max="30" width="5.00390625" style="76" bestFit="1" customWidth="1"/>
    <col min="31" max="31" width="7.25390625" style="76" bestFit="1" customWidth="1"/>
    <col min="32" max="32" width="5.00390625" style="76" bestFit="1" customWidth="1"/>
    <col min="33" max="33" width="6.00390625" style="76" bestFit="1" customWidth="1"/>
    <col min="34" max="34" width="7.25390625" style="76" bestFit="1" customWidth="1"/>
    <col min="35" max="35" width="5.00390625" style="76" bestFit="1" customWidth="1"/>
    <col min="36" max="36" width="6.00390625" style="76" bestFit="1" customWidth="1"/>
    <col min="37" max="37" width="7.25390625" style="76" bestFit="1" customWidth="1"/>
    <col min="38" max="38" width="5.00390625" style="76" bestFit="1" customWidth="1"/>
    <col min="39" max="39" width="6.00390625" style="76" bestFit="1" customWidth="1"/>
    <col min="40" max="40" width="7.25390625" style="76" bestFit="1" customWidth="1"/>
    <col min="41" max="42" width="6.00390625" style="76" bestFit="1" customWidth="1"/>
    <col min="43" max="43" width="7.25390625" style="76" bestFit="1" customWidth="1"/>
    <col min="44" max="44" width="5.00390625" style="76" bestFit="1" customWidth="1"/>
    <col min="45" max="45" width="6.00390625" style="76" bestFit="1" customWidth="1"/>
    <col min="46" max="46" width="7.25390625" style="76" bestFit="1" customWidth="1"/>
    <col min="47" max="47" width="5.00390625" style="76" bestFit="1" customWidth="1"/>
    <col min="48" max="48" width="6.00390625" style="76" bestFit="1" customWidth="1"/>
    <col min="49" max="49" width="7.25390625" style="76" bestFit="1" customWidth="1"/>
    <col min="50" max="50" width="5.00390625" style="76" bestFit="1" customWidth="1"/>
    <col min="51" max="51" width="6.00390625" style="76" bestFit="1" customWidth="1"/>
    <col min="52" max="52" width="7.25390625" style="76" bestFit="1" customWidth="1"/>
    <col min="53" max="53" width="5.00390625" style="76" bestFit="1" customWidth="1"/>
    <col min="54" max="54" width="6.00390625" style="76" bestFit="1" customWidth="1"/>
    <col min="55" max="55" width="7.25390625" style="76" bestFit="1" customWidth="1"/>
    <col min="56" max="57" width="5.00390625" style="76" bestFit="1" customWidth="1"/>
    <col min="58" max="58" width="7.25390625" style="76" bestFit="1" customWidth="1"/>
    <col min="59" max="60" width="5.00390625" style="76" bestFit="1" customWidth="1"/>
    <col min="61" max="61" width="7.25390625" style="76" bestFit="1" customWidth="1"/>
    <col min="62" max="63" width="5.00390625" style="76" bestFit="1" customWidth="1"/>
    <col min="64" max="64" width="7.25390625" style="76" bestFit="1" customWidth="1"/>
    <col min="65" max="66" width="5.00390625" style="76" bestFit="1" customWidth="1"/>
    <col min="67" max="67" width="7.25390625" style="76" bestFit="1" customWidth="1"/>
    <col min="68" max="69" width="5.00390625" style="76" bestFit="1" customWidth="1"/>
    <col min="70" max="70" width="7.25390625" style="76" bestFit="1" customWidth="1"/>
    <col min="71" max="72" width="5.00390625" style="76" bestFit="1" customWidth="1"/>
    <col min="73" max="73" width="7.25390625" style="76" bestFit="1" customWidth="1"/>
    <col min="74" max="75" width="5.00390625" style="76" bestFit="1" customWidth="1"/>
    <col min="76" max="76" width="7.25390625" style="76" bestFit="1" customWidth="1"/>
    <col min="77" max="78" width="5.00390625" style="76" bestFit="1" customWidth="1"/>
    <col min="79" max="79" width="7.25390625" style="76" bestFit="1" customWidth="1"/>
    <col min="80" max="81" width="5.00390625" style="76" bestFit="1" customWidth="1"/>
    <col min="82" max="82" width="7.25390625" style="76" bestFit="1" customWidth="1"/>
    <col min="83" max="84" width="5.00390625" style="76" bestFit="1" customWidth="1"/>
    <col min="85" max="85" width="7.25390625" style="76" bestFit="1" customWidth="1"/>
    <col min="86" max="86" width="4.875" style="76" bestFit="1" customWidth="1"/>
    <col min="87" max="87" width="5.00390625" style="76" bestFit="1" customWidth="1"/>
    <col min="88" max="88" width="7.25390625" style="76" bestFit="1" customWidth="1"/>
    <col min="89" max="89" width="4.875" style="76" bestFit="1" customWidth="1"/>
    <col min="90" max="90" width="5.00390625" style="76" bestFit="1" customWidth="1"/>
    <col min="91" max="91" width="7.25390625" style="76" bestFit="1" customWidth="1"/>
    <col min="92" max="92" width="4.875" style="76" bestFit="1" customWidth="1"/>
    <col min="93" max="93" width="5.00390625" style="76" bestFit="1" customWidth="1"/>
    <col min="94" max="94" width="7.25390625" style="76" bestFit="1" customWidth="1"/>
    <col min="95" max="95" width="4.875" style="76" bestFit="1" customWidth="1"/>
    <col min="96" max="96" width="5.00390625" style="76" bestFit="1" customWidth="1"/>
    <col min="97" max="97" width="7.25390625" style="76" bestFit="1" customWidth="1"/>
    <col min="98" max="98" width="4.875" style="76" bestFit="1" customWidth="1"/>
    <col min="99" max="99" width="4.00390625" style="76" bestFit="1" customWidth="1"/>
    <col min="100" max="100" width="7.25390625" style="76" bestFit="1" customWidth="1"/>
    <col min="101" max="101" width="4.875" style="76" bestFit="1" customWidth="1"/>
    <col min="102" max="102" width="4.00390625" style="76" bestFit="1" customWidth="1"/>
    <col min="103" max="103" width="7.25390625" style="76" bestFit="1" customWidth="1"/>
    <col min="104" max="104" width="4.875" style="76" bestFit="1" customWidth="1"/>
    <col min="105" max="105" width="4.00390625" style="76" bestFit="1" customWidth="1"/>
    <col min="106" max="106" width="7.25390625" style="76" bestFit="1" customWidth="1"/>
    <col min="107" max="107" width="4.875" style="76" bestFit="1" customWidth="1"/>
    <col min="108" max="108" width="4.00390625" style="76" bestFit="1" customWidth="1"/>
    <col min="109" max="109" width="7.25390625" style="76" bestFit="1" customWidth="1"/>
    <col min="110" max="110" width="4.875" style="76" bestFit="1" customWidth="1"/>
    <col min="111" max="111" width="4.00390625" style="76" bestFit="1" customWidth="1"/>
    <col min="112" max="112" width="7.25390625" style="76" bestFit="1" customWidth="1"/>
    <col min="113" max="113" width="4.875" style="76" bestFit="1" customWidth="1"/>
    <col min="114" max="114" width="4.00390625" style="76" bestFit="1" customWidth="1"/>
    <col min="115" max="115" width="7.25390625" style="76" bestFit="1" customWidth="1"/>
    <col min="116" max="116" width="4.875" style="76" bestFit="1" customWidth="1"/>
    <col min="117" max="117" width="4.00390625" style="76" bestFit="1" customWidth="1"/>
    <col min="118" max="118" width="7.25390625" style="76" bestFit="1" customWidth="1"/>
    <col min="119" max="119" width="4.875" style="76" bestFit="1" customWidth="1"/>
    <col min="120" max="120" width="4.00390625" style="76" bestFit="1" customWidth="1"/>
    <col min="121" max="121" width="7.25390625" style="76" bestFit="1" customWidth="1"/>
    <col min="122" max="122" width="5.875" style="76" bestFit="1" customWidth="1"/>
    <col min="123" max="123" width="3.00390625" style="76" bestFit="1" customWidth="1"/>
    <col min="124" max="124" width="8.25390625" style="76" bestFit="1" customWidth="1"/>
    <col min="125" max="125" width="5.875" style="76" bestFit="1" customWidth="1"/>
    <col min="126" max="126" width="3.00390625" style="76" bestFit="1" customWidth="1"/>
    <col min="127" max="127" width="8.25390625" style="76" bestFit="1" customWidth="1"/>
    <col min="128" max="128" width="5.875" style="76" bestFit="1" customWidth="1"/>
    <col min="129" max="129" width="3.00390625" style="76" bestFit="1" customWidth="1"/>
    <col min="130" max="130" width="8.25390625" style="76" bestFit="1" customWidth="1"/>
    <col min="131" max="131" width="5.875" style="76" bestFit="1" customWidth="1"/>
    <col min="132" max="132" width="3.00390625" style="76" bestFit="1" customWidth="1"/>
    <col min="133" max="133" width="8.25390625" style="76" bestFit="1" customWidth="1"/>
    <col min="134" max="134" width="5.875" style="76" bestFit="1" customWidth="1"/>
    <col min="135" max="135" width="3.00390625" style="76" bestFit="1" customWidth="1"/>
    <col min="136" max="136" width="8.25390625" style="76" bestFit="1" customWidth="1"/>
    <col min="137" max="137" width="5.875" style="76" bestFit="1" customWidth="1"/>
    <col min="138" max="138" width="2.00390625" style="76" bestFit="1" customWidth="1"/>
    <col min="139" max="139" width="8.25390625" style="76" bestFit="1" customWidth="1"/>
    <col min="140" max="140" width="5.875" style="76" bestFit="1" customWidth="1"/>
    <col min="141" max="141" width="2.00390625" style="76" bestFit="1" customWidth="1"/>
    <col min="142" max="142" width="8.25390625" style="76" bestFit="1" customWidth="1"/>
    <col min="143" max="143" width="5.875" style="76" bestFit="1" customWidth="1"/>
    <col min="144" max="144" width="2.00390625" style="76" bestFit="1" customWidth="1"/>
    <col min="145" max="145" width="8.25390625" style="76" bestFit="1" customWidth="1"/>
    <col min="146" max="146" width="5.875" style="76" bestFit="1" customWidth="1"/>
    <col min="147" max="147" width="8.25390625" style="76" bestFit="1" customWidth="1"/>
    <col min="148" max="148" width="5.875" style="76" bestFit="1" customWidth="1"/>
    <col min="149" max="149" width="8.25390625" style="76" bestFit="1" customWidth="1"/>
    <col min="150" max="150" width="5.875" style="76" bestFit="1" customWidth="1"/>
    <col min="151" max="151" width="8.25390625" style="76" bestFit="1" customWidth="1"/>
    <col min="152" max="152" width="5.875" style="76" bestFit="1" customWidth="1"/>
    <col min="153" max="153" width="8.25390625" style="76" bestFit="1" customWidth="1"/>
    <col min="154" max="154" width="5.875" style="76" bestFit="1" customWidth="1"/>
    <col min="155" max="155" width="2.00390625" style="76" bestFit="1" customWidth="1"/>
    <col min="156" max="156" width="8.25390625" style="76" bestFit="1" customWidth="1"/>
    <col min="157" max="157" width="5.875" style="76" bestFit="1" customWidth="1"/>
    <col min="158" max="158" width="8.25390625" style="76" bestFit="1" customWidth="1"/>
    <col min="159" max="159" width="5.875" style="76" bestFit="1" customWidth="1"/>
    <col min="160" max="160" width="8.25390625" style="76" bestFit="1" customWidth="1"/>
    <col min="161" max="161" width="10.75390625" style="76" bestFit="1" customWidth="1"/>
    <col min="162" max="16384" width="8.875" style="76" customWidth="1"/>
  </cols>
  <sheetData>
    <row r="1" spans="1:16" ht="36.75" customHeight="1">
      <c r="A1" s="143" t="s">
        <v>81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</row>
    <row r="2" spans="1:16" ht="48.75" customHeight="1">
      <c r="A2" s="144" t="s">
        <v>82</v>
      </c>
      <c r="B2" s="154" t="s">
        <v>83</v>
      </c>
      <c r="C2" s="144" t="s">
        <v>84</v>
      </c>
      <c r="D2" s="145" t="s">
        <v>4</v>
      </c>
      <c r="E2" s="155" t="s">
        <v>85</v>
      </c>
      <c r="F2" s="156" t="s">
        <v>86</v>
      </c>
      <c r="G2" s="150" t="s">
        <v>87</v>
      </c>
      <c r="H2" s="150"/>
      <c r="I2" s="150" t="s">
        <v>88</v>
      </c>
      <c r="J2" s="150"/>
      <c r="K2" s="157" t="s">
        <v>89</v>
      </c>
      <c r="L2" s="157"/>
      <c r="M2" s="157"/>
      <c r="N2" s="157"/>
      <c r="O2" s="146" t="s">
        <v>90</v>
      </c>
      <c r="P2" s="147"/>
    </row>
    <row r="3" spans="1:16" ht="45" customHeight="1">
      <c r="A3" s="144"/>
      <c r="B3" s="154"/>
      <c r="C3" s="144"/>
      <c r="D3" s="145"/>
      <c r="E3" s="155"/>
      <c r="F3" s="156"/>
      <c r="G3" s="150"/>
      <c r="H3" s="150"/>
      <c r="I3" s="150"/>
      <c r="J3" s="150"/>
      <c r="K3" s="150" t="s">
        <v>87</v>
      </c>
      <c r="L3" s="150"/>
      <c r="M3" s="150" t="s">
        <v>88</v>
      </c>
      <c r="N3" s="150"/>
      <c r="O3" s="148"/>
      <c r="P3" s="149"/>
    </row>
    <row r="4" spans="1:22" ht="54" customHeight="1">
      <c r="A4" s="144"/>
      <c r="B4" s="154"/>
      <c r="C4" s="144"/>
      <c r="D4" s="145"/>
      <c r="E4" s="155"/>
      <c r="F4" s="156"/>
      <c r="G4" s="77" t="s">
        <v>91</v>
      </c>
      <c r="H4" s="78" t="s">
        <v>92</v>
      </c>
      <c r="I4" s="77" t="s">
        <v>91</v>
      </c>
      <c r="J4" s="77" t="s">
        <v>92</v>
      </c>
      <c r="K4" s="77" t="s">
        <v>91</v>
      </c>
      <c r="L4" s="77" t="s">
        <v>92</v>
      </c>
      <c r="M4" s="77" t="s">
        <v>91</v>
      </c>
      <c r="N4" s="77" t="s">
        <v>92</v>
      </c>
      <c r="O4" s="79" t="s">
        <v>93</v>
      </c>
      <c r="P4" s="79" t="s">
        <v>88</v>
      </c>
      <c r="R4" s="80" t="s">
        <v>94</v>
      </c>
      <c r="S4" s="80" t="s">
        <v>21</v>
      </c>
      <c r="T4" s="81"/>
      <c r="U4" s="80" t="s">
        <v>95</v>
      </c>
      <c r="V4" s="80" t="s">
        <v>96</v>
      </c>
    </row>
    <row r="5" spans="1:22" ht="18.75">
      <c r="A5" s="82">
        <v>1</v>
      </c>
      <c r="B5" s="83">
        <v>630002</v>
      </c>
      <c r="C5" s="84">
        <v>202</v>
      </c>
      <c r="D5" s="85" t="s">
        <v>97</v>
      </c>
      <c r="E5" s="86">
        <v>2400</v>
      </c>
      <c r="F5" s="87">
        <v>20.333333333333332</v>
      </c>
      <c r="G5" s="88">
        <v>488</v>
      </c>
      <c r="H5" s="88">
        <v>488</v>
      </c>
      <c r="I5" s="89">
        <v>570811.38</v>
      </c>
      <c r="J5" s="89">
        <v>570811.38</v>
      </c>
      <c r="K5" s="88">
        <v>0</v>
      </c>
      <c r="L5" s="88">
        <v>0</v>
      </c>
      <c r="M5" s="89">
        <v>0</v>
      </c>
      <c r="N5" s="89">
        <v>0</v>
      </c>
      <c r="O5" s="90">
        <v>1</v>
      </c>
      <c r="P5" s="91">
        <v>1185.65</v>
      </c>
      <c r="R5" s="92">
        <v>488</v>
      </c>
      <c r="S5" s="93">
        <v>0</v>
      </c>
      <c r="T5" s="94"/>
      <c r="U5" s="95">
        <v>20.333333333333332</v>
      </c>
      <c r="V5" s="96">
        <v>0</v>
      </c>
    </row>
    <row r="6" spans="1:22" ht="18.75">
      <c r="A6" s="82">
        <v>2</v>
      </c>
      <c r="B6" s="83">
        <v>630003</v>
      </c>
      <c r="C6" s="84">
        <v>302</v>
      </c>
      <c r="D6" s="85" t="s">
        <v>98</v>
      </c>
      <c r="E6" s="86">
        <v>1000</v>
      </c>
      <c r="F6" s="87">
        <v>8.5</v>
      </c>
      <c r="G6" s="88">
        <v>85</v>
      </c>
      <c r="H6" s="88">
        <v>85</v>
      </c>
      <c r="I6" s="89">
        <v>97695.63</v>
      </c>
      <c r="J6" s="89">
        <v>97695.63</v>
      </c>
      <c r="K6" s="88">
        <v>0</v>
      </c>
      <c r="L6" s="88">
        <v>0</v>
      </c>
      <c r="M6" s="89">
        <v>0</v>
      </c>
      <c r="N6" s="89">
        <v>0</v>
      </c>
      <c r="O6" s="90">
        <v>0</v>
      </c>
      <c r="P6" s="91">
        <v>0</v>
      </c>
      <c r="R6" s="92">
        <v>85</v>
      </c>
      <c r="S6" s="93">
        <v>0</v>
      </c>
      <c r="T6" s="94"/>
      <c r="U6" s="95">
        <v>8.5</v>
      </c>
      <c r="V6" s="96">
        <v>0</v>
      </c>
    </row>
    <row r="7" spans="1:22" ht="18.75">
      <c r="A7" s="82">
        <v>3</v>
      </c>
      <c r="B7" s="83">
        <v>630004</v>
      </c>
      <c r="C7" s="84">
        <v>402</v>
      </c>
      <c r="D7" s="85" t="s">
        <v>99</v>
      </c>
      <c r="E7" s="86">
        <v>1320</v>
      </c>
      <c r="F7" s="87">
        <v>22.348484848484848</v>
      </c>
      <c r="G7" s="88">
        <v>295</v>
      </c>
      <c r="H7" s="88">
        <v>295</v>
      </c>
      <c r="I7" s="89">
        <v>351587.47</v>
      </c>
      <c r="J7" s="89">
        <v>351587.47</v>
      </c>
      <c r="K7" s="88">
        <v>8</v>
      </c>
      <c r="L7" s="88">
        <v>8</v>
      </c>
      <c r="M7" s="89">
        <v>8284</v>
      </c>
      <c r="N7" s="89">
        <v>8284</v>
      </c>
      <c r="O7" s="90">
        <v>9</v>
      </c>
      <c r="P7" s="91">
        <v>10131.53</v>
      </c>
      <c r="R7" s="92">
        <v>295</v>
      </c>
      <c r="S7" s="93">
        <v>0</v>
      </c>
      <c r="T7" s="94"/>
      <c r="U7" s="95">
        <v>22.348484848484848</v>
      </c>
      <c r="V7" s="96">
        <v>0</v>
      </c>
    </row>
    <row r="8" spans="1:22" ht="18.75">
      <c r="A8" s="82">
        <v>4</v>
      </c>
      <c r="B8" s="83">
        <v>630005</v>
      </c>
      <c r="C8" s="84">
        <v>502</v>
      </c>
      <c r="D8" s="85" t="s">
        <v>100</v>
      </c>
      <c r="E8" s="86">
        <v>1300</v>
      </c>
      <c r="F8" s="87">
        <v>19</v>
      </c>
      <c r="G8" s="88">
        <v>247</v>
      </c>
      <c r="H8" s="88">
        <v>247</v>
      </c>
      <c r="I8" s="89">
        <v>289868.45</v>
      </c>
      <c r="J8" s="89">
        <v>289868.45</v>
      </c>
      <c r="K8" s="88">
        <v>0</v>
      </c>
      <c r="L8" s="88">
        <v>0</v>
      </c>
      <c r="M8" s="89">
        <v>0</v>
      </c>
      <c r="N8" s="89">
        <v>0</v>
      </c>
      <c r="O8" s="90">
        <v>0</v>
      </c>
      <c r="P8" s="91">
        <v>0</v>
      </c>
      <c r="R8" s="92">
        <v>247</v>
      </c>
      <c r="S8" s="93">
        <v>0</v>
      </c>
      <c r="T8" s="94"/>
      <c r="U8" s="95">
        <v>19</v>
      </c>
      <c r="V8" s="96">
        <v>0</v>
      </c>
    </row>
    <row r="9" spans="1:22" ht="18.75">
      <c r="A9" s="82">
        <v>5</v>
      </c>
      <c r="B9" s="83">
        <v>630006</v>
      </c>
      <c r="C9" s="84">
        <v>602</v>
      </c>
      <c r="D9" s="85" t="s">
        <v>101</v>
      </c>
      <c r="E9" s="86">
        <v>1350</v>
      </c>
      <c r="F9" s="87">
        <v>15.851851851851851</v>
      </c>
      <c r="G9" s="88">
        <v>214</v>
      </c>
      <c r="H9" s="88">
        <v>214</v>
      </c>
      <c r="I9" s="89">
        <v>235922.86</v>
      </c>
      <c r="J9" s="89">
        <v>235922.86</v>
      </c>
      <c r="K9" s="88">
        <v>0</v>
      </c>
      <c r="L9" s="88">
        <v>0</v>
      </c>
      <c r="M9" s="89">
        <v>0</v>
      </c>
      <c r="N9" s="89">
        <v>0</v>
      </c>
      <c r="O9" s="90">
        <v>0</v>
      </c>
      <c r="P9" s="91">
        <v>0</v>
      </c>
      <c r="R9" s="92">
        <v>214</v>
      </c>
      <c r="S9" s="93">
        <v>0</v>
      </c>
      <c r="T9" s="94"/>
      <c r="U9" s="95">
        <v>15.851851851851851</v>
      </c>
      <c r="V9" s="96">
        <v>0</v>
      </c>
    </row>
    <row r="10" spans="1:22" ht="18.75">
      <c r="A10" s="82">
        <v>6</v>
      </c>
      <c r="B10" s="83">
        <v>630007</v>
      </c>
      <c r="C10" s="84">
        <v>701</v>
      </c>
      <c r="D10" s="85" t="s">
        <v>102</v>
      </c>
      <c r="E10" s="86">
        <v>6000</v>
      </c>
      <c r="F10" s="87">
        <v>39.56666666666667</v>
      </c>
      <c r="G10" s="88">
        <v>2374</v>
      </c>
      <c r="H10" s="88">
        <v>2374</v>
      </c>
      <c r="I10" s="89">
        <v>2574415.01</v>
      </c>
      <c r="J10" s="89">
        <v>2574415.01</v>
      </c>
      <c r="K10" s="88">
        <v>0</v>
      </c>
      <c r="L10" s="88">
        <v>0</v>
      </c>
      <c r="M10" s="89">
        <v>0</v>
      </c>
      <c r="N10" s="89">
        <v>0</v>
      </c>
      <c r="O10" s="90">
        <v>135</v>
      </c>
      <c r="P10" s="91">
        <v>164574.39</v>
      </c>
      <c r="R10" s="92">
        <v>2360</v>
      </c>
      <c r="S10" s="93">
        <v>14</v>
      </c>
      <c r="T10" s="94"/>
      <c r="U10" s="95">
        <v>39.333333333333336</v>
      </c>
      <c r="V10" s="96">
        <v>0.23333333333333428</v>
      </c>
    </row>
    <row r="11" spans="1:22" ht="18.75">
      <c r="A11" s="82">
        <v>7</v>
      </c>
      <c r="B11" s="83">
        <v>630008</v>
      </c>
      <c r="C11" s="84">
        <v>802</v>
      </c>
      <c r="D11" s="85" t="s">
        <v>103</v>
      </c>
      <c r="E11" s="86">
        <v>1000</v>
      </c>
      <c r="F11" s="87">
        <v>39.5</v>
      </c>
      <c r="G11" s="88">
        <v>395</v>
      </c>
      <c r="H11" s="88">
        <v>395</v>
      </c>
      <c r="I11" s="89">
        <v>412323.36</v>
      </c>
      <c r="J11" s="89">
        <v>412323.36</v>
      </c>
      <c r="K11" s="88">
        <v>0</v>
      </c>
      <c r="L11" s="88">
        <v>0</v>
      </c>
      <c r="M11" s="89">
        <v>0</v>
      </c>
      <c r="N11" s="89">
        <v>0</v>
      </c>
      <c r="O11" s="90">
        <v>0</v>
      </c>
      <c r="P11" s="91">
        <v>0</v>
      </c>
      <c r="R11" s="92">
        <v>396</v>
      </c>
      <c r="S11" s="93">
        <v>-1</v>
      </c>
      <c r="T11" s="94"/>
      <c r="U11" s="95">
        <v>39.6</v>
      </c>
      <c r="V11" s="96">
        <v>-0.10000000000000142</v>
      </c>
    </row>
    <row r="12" spans="1:22" ht="18.75">
      <c r="A12" s="82">
        <v>8</v>
      </c>
      <c r="B12" s="83">
        <v>630009</v>
      </c>
      <c r="C12" s="84">
        <v>902</v>
      </c>
      <c r="D12" s="85" t="s">
        <v>104</v>
      </c>
      <c r="E12" s="86">
        <v>5500</v>
      </c>
      <c r="F12" s="87">
        <v>34.78181818181818</v>
      </c>
      <c r="G12" s="88">
        <v>1913</v>
      </c>
      <c r="H12" s="88">
        <v>1913</v>
      </c>
      <c r="I12" s="89">
        <v>2220913.28</v>
      </c>
      <c r="J12" s="89">
        <v>2220913.28</v>
      </c>
      <c r="K12" s="88">
        <v>0</v>
      </c>
      <c r="L12" s="88">
        <v>0</v>
      </c>
      <c r="M12" s="89">
        <v>0</v>
      </c>
      <c r="N12" s="89">
        <v>0</v>
      </c>
      <c r="O12" s="90">
        <v>138</v>
      </c>
      <c r="P12" s="91">
        <v>169988.48</v>
      </c>
      <c r="R12" s="92">
        <v>1913</v>
      </c>
      <c r="S12" s="93">
        <v>0</v>
      </c>
      <c r="T12" s="94"/>
      <c r="U12" s="95">
        <v>34.78181818181818</v>
      </c>
      <c r="V12" s="96">
        <v>0</v>
      </c>
    </row>
    <row r="13" spans="1:22" ht="18.75">
      <c r="A13" s="82">
        <v>9</v>
      </c>
      <c r="B13" s="83">
        <v>630010</v>
      </c>
      <c r="C13" s="84">
        <v>1002</v>
      </c>
      <c r="D13" s="85" t="s">
        <v>105</v>
      </c>
      <c r="E13" s="86">
        <v>1480</v>
      </c>
      <c r="F13" s="87">
        <v>39.391891891891895</v>
      </c>
      <c r="G13" s="88">
        <v>583</v>
      </c>
      <c r="H13" s="88">
        <v>583</v>
      </c>
      <c r="I13" s="89">
        <v>604743.11</v>
      </c>
      <c r="J13" s="89">
        <v>604743.11</v>
      </c>
      <c r="K13" s="88">
        <v>0</v>
      </c>
      <c r="L13" s="88">
        <v>0</v>
      </c>
      <c r="M13" s="89">
        <v>0</v>
      </c>
      <c r="N13" s="89">
        <v>0</v>
      </c>
      <c r="O13" s="90">
        <v>0</v>
      </c>
      <c r="P13" s="91">
        <v>0</v>
      </c>
      <c r="R13" s="92">
        <v>412</v>
      </c>
      <c r="S13" s="93">
        <v>171</v>
      </c>
      <c r="T13" s="94"/>
      <c r="U13" s="95">
        <v>27.83783783783784</v>
      </c>
      <c r="V13" s="96">
        <v>11.554054054054056</v>
      </c>
    </row>
    <row r="14" spans="1:22" ht="18.75">
      <c r="A14" s="82">
        <v>10</v>
      </c>
      <c r="B14" s="83">
        <v>630011</v>
      </c>
      <c r="C14" s="84">
        <v>1102</v>
      </c>
      <c r="D14" s="85" t="s">
        <v>106</v>
      </c>
      <c r="E14" s="86">
        <v>1200</v>
      </c>
      <c r="F14" s="87">
        <v>44.25</v>
      </c>
      <c r="G14" s="88">
        <v>531</v>
      </c>
      <c r="H14" s="88">
        <v>531</v>
      </c>
      <c r="I14" s="89">
        <v>655467.53</v>
      </c>
      <c r="J14" s="89">
        <v>655467.53</v>
      </c>
      <c r="K14" s="88">
        <v>0</v>
      </c>
      <c r="L14" s="88">
        <v>0</v>
      </c>
      <c r="M14" s="89">
        <v>0</v>
      </c>
      <c r="N14" s="89">
        <v>0</v>
      </c>
      <c r="O14" s="90">
        <v>0</v>
      </c>
      <c r="P14" s="91">
        <v>0</v>
      </c>
      <c r="R14" s="92">
        <v>526</v>
      </c>
      <c r="S14" s="93">
        <v>5</v>
      </c>
      <c r="T14" s="94"/>
      <c r="U14" s="95">
        <v>43.833333333333336</v>
      </c>
      <c r="V14" s="96">
        <v>0.4166666666666643</v>
      </c>
    </row>
    <row r="15" spans="1:22" ht="18.75">
      <c r="A15" s="82">
        <v>11</v>
      </c>
      <c r="B15" s="83">
        <v>630012</v>
      </c>
      <c r="C15" s="84">
        <v>1202</v>
      </c>
      <c r="D15" s="85" t="s">
        <v>107</v>
      </c>
      <c r="E15" s="86">
        <v>3950</v>
      </c>
      <c r="F15" s="87">
        <v>34.860759493670884</v>
      </c>
      <c r="G15" s="88">
        <v>1377</v>
      </c>
      <c r="H15" s="88">
        <v>1377</v>
      </c>
      <c r="I15" s="89">
        <v>1574115.62</v>
      </c>
      <c r="J15" s="89">
        <v>1574115.62</v>
      </c>
      <c r="K15" s="88">
        <v>0</v>
      </c>
      <c r="L15" s="88">
        <v>0</v>
      </c>
      <c r="M15" s="89">
        <v>0</v>
      </c>
      <c r="N15" s="89">
        <v>0</v>
      </c>
      <c r="O15" s="90">
        <v>8</v>
      </c>
      <c r="P15" s="91">
        <v>11281.4</v>
      </c>
      <c r="R15" s="92">
        <v>1377</v>
      </c>
      <c r="S15" s="93">
        <v>0</v>
      </c>
      <c r="T15" s="94"/>
      <c r="U15" s="95">
        <v>34.860759493670884</v>
      </c>
      <c r="V15" s="96">
        <v>0</v>
      </c>
    </row>
    <row r="16" spans="1:22" ht="18.75">
      <c r="A16" s="82">
        <v>12</v>
      </c>
      <c r="B16" s="83">
        <v>630013</v>
      </c>
      <c r="C16" s="84">
        <v>1302</v>
      </c>
      <c r="D16" s="85" t="s">
        <v>108</v>
      </c>
      <c r="E16" s="86">
        <v>3300</v>
      </c>
      <c r="F16" s="87">
        <v>45.121212121212125</v>
      </c>
      <c r="G16" s="88">
        <v>1489</v>
      </c>
      <c r="H16" s="88">
        <v>1489</v>
      </c>
      <c r="I16" s="89">
        <v>1522195.3</v>
      </c>
      <c r="J16" s="89">
        <v>1522195.3</v>
      </c>
      <c r="K16" s="88">
        <v>0</v>
      </c>
      <c r="L16" s="88">
        <v>0</v>
      </c>
      <c r="M16" s="89">
        <v>0</v>
      </c>
      <c r="N16" s="89">
        <v>0</v>
      </c>
      <c r="O16" s="90">
        <v>0</v>
      </c>
      <c r="P16" s="91">
        <v>0</v>
      </c>
      <c r="R16" s="92">
        <v>1435</v>
      </c>
      <c r="S16" s="93">
        <v>54</v>
      </c>
      <c r="T16" s="94"/>
      <c r="U16" s="95">
        <v>43.484848484848484</v>
      </c>
      <c r="V16" s="96">
        <v>1.6363636363636402</v>
      </c>
    </row>
    <row r="17" spans="1:22" ht="18.75">
      <c r="A17" s="82">
        <v>13</v>
      </c>
      <c r="B17" s="83">
        <v>630014</v>
      </c>
      <c r="C17" s="84">
        <v>1402</v>
      </c>
      <c r="D17" s="85" t="s">
        <v>109</v>
      </c>
      <c r="E17" s="86">
        <v>950</v>
      </c>
      <c r="F17" s="87">
        <v>13.368421052631579</v>
      </c>
      <c r="G17" s="88">
        <v>127</v>
      </c>
      <c r="H17" s="88">
        <v>127</v>
      </c>
      <c r="I17" s="89">
        <v>140534.15</v>
      </c>
      <c r="J17" s="89">
        <v>140534.15</v>
      </c>
      <c r="K17" s="88">
        <v>0</v>
      </c>
      <c r="L17" s="88">
        <v>0</v>
      </c>
      <c r="M17" s="89">
        <v>0</v>
      </c>
      <c r="N17" s="89">
        <v>0</v>
      </c>
      <c r="O17" s="90">
        <v>31</v>
      </c>
      <c r="P17" s="91">
        <v>36936.36</v>
      </c>
      <c r="R17" s="92">
        <v>127</v>
      </c>
      <c r="S17" s="93">
        <v>0</v>
      </c>
      <c r="T17" s="94"/>
      <c r="U17" s="95">
        <v>13.368421052631579</v>
      </c>
      <c r="V17" s="96">
        <v>0</v>
      </c>
    </row>
    <row r="18" spans="1:22" ht="18.75">
      <c r="A18" s="82">
        <v>14</v>
      </c>
      <c r="B18" s="83">
        <v>630015</v>
      </c>
      <c r="C18" s="84">
        <v>1502</v>
      </c>
      <c r="D18" s="85" t="s">
        <v>110</v>
      </c>
      <c r="E18" s="86">
        <v>2900</v>
      </c>
      <c r="F18" s="87">
        <v>14.655172413793103</v>
      </c>
      <c r="G18" s="88">
        <v>425</v>
      </c>
      <c r="H18" s="88">
        <v>425</v>
      </c>
      <c r="I18" s="89">
        <v>501387.04</v>
      </c>
      <c r="J18" s="89">
        <v>501387.04</v>
      </c>
      <c r="K18" s="88">
        <v>0</v>
      </c>
      <c r="L18" s="88">
        <v>0</v>
      </c>
      <c r="M18" s="89">
        <v>0</v>
      </c>
      <c r="N18" s="89">
        <v>0</v>
      </c>
      <c r="O18" s="90">
        <v>2</v>
      </c>
      <c r="P18" s="91">
        <v>2319.8</v>
      </c>
      <c r="R18" s="92">
        <v>425</v>
      </c>
      <c r="S18" s="93">
        <v>0</v>
      </c>
      <c r="T18" s="94"/>
      <c r="U18" s="95">
        <v>14.655172413793103</v>
      </c>
      <c r="V18" s="96">
        <v>0</v>
      </c>
    </row>
    <row r="19" spans="1:22" ht="18.75">
      <c r="A19" s="82">
        <v>15</v>
      </c>
      <c r="B19" s="83">
        <v>630016</v>
      </c>
      <c r="C19" s="84">
        <v>1602</v>
      </c>
      <c r="D19" s="85" t="s">
        <v>111</v>
      </c>
      <c r="E19" s="86">
        <v>1200</v>
      </c>
      <c r="F19" s="87">
        <v>6.916666666666667</v>
      </c>
      <c r="G19" s="88">
        <v>83</v>
      </c>
      <c r="H19" s="88">
        <v>83</v>
      </c>
      <c r="I19" s="89">
        <v>83647.17</v>
      </c>
      <c r="J19" s="89">
        <v>83647.17</v>
      </c>
      <c r="K19" s="88">
        <v>0</v>
      </c>
      <c r="L19" s="88">
        <v>0</v>
      </c>
      <c r="M19" s="89">
        <v>0</v>
      </c>
      <c r="N19" s="89">
        <v>0</v>
      </c>
      <c r="O19" s="90">
        <v>0</v>
      </c>
      <c r="P19" s="91">
        <v>0</v>
      </c>
      <c r="R19" s="92">
        <v>83</v>
      </c>
      <c r="S19" s="93">
        <v>0</v>
      </c>
      <c r="T19" s="94"/>
      <c r="U19" s="95">
        <v>6.916666666666667</v>
      </c>
      <c r="V19" s="96">
        <v>0</v>
      </c>
    </row>
    <row r="20" spans="1:22" ht="18.75">
      <c r="A20" s="82">
        <v>16</v>
      </c>
      <c r="B20" s="83">
        <v>630017</v>
      </c>
      <c r="C20" s="84">
        <v>1702</v>
      </c>
      <c r="D20" s="85" t="s">
        <v>112</v>
      </c>
      <c r="E20" s="86">
        <v>3750</v>
      </c>
      <c r="F20" s="87">
        <v>20.773333333333333</v>
      </c>
      <c r="G20" s="88">
        <v>779</v>
      </c>
      <c r="H20" s="88">
        <v>779</v>
      </c>
      <c r="I20" s="89">
        <v>968294.72</v>
      </c>
      <c r="J20" s="89">
        <v>968294.72</v>
      </c>
      <c r="K20" s="88">
        <v>95</v>
      </c>
      <c r="L20" s="88">
        <v>95</v>
      </c>
      <c r="M20" s="89">
        <v>132992.51</v>
      </c>
      <c r="N20" s="89">
        <v>132992.51</v>
      </c>
      <c r="O20" s="90">
        <v>26</v>
      </c>
      <c r="P20" s="91">
        <v>34075.62</v>
      </c>
      <c r="R20" s="92">
        <v>779</v>
      </c>
      <c r="S20" s="93">
        <v>0</v>
      </c>
      <c r="T20" s="94"/>
      <c r="U20" s="95">
        <v>20.773333333333333</v>
      </c>
      <c r="V20" s="96">
        <v>0</v>
      </c>
    </row>
    <row r="21" spans="1:22" ht="18.75">
      <c r="A21" s="82">
        <v>17</v>
      </c>
      <c r="B21" s="83">
        <v>630018</v>
      </c>
      <c r="C21" s="84">
        <v>1802</v>
      </c>
      <c r="D21" s="85" t="s">
        <v>113</v>
      </c>
      <c r="E21" s="86">
        <v>1600</v>
      </c>
      <c r="F21" s="87">
        <v>57.75</v>
      </c>
      <c r="G21" s="88">
        <v>924</v>
      </c>
      <c r="H21" s="88">
        <v>924</v>
      </c>
      <c r="I21" s="89">
        <v>1122570.95</v>
      </c>
      <c r="J21" s="89">
        <v>1122570.95</v>
      </c>
      <c r="K21" s="88">
        <v>0</v>
      </c>
      <c r="L21" s="88">
        <v>0</v>
      </c>
      <c r="M21" s="89">
        <v>0</v>
      </c>
      <c r="N21" s="89">
        <v>0</v>
      </c>
      <c r="O21" s="90">
        <v>0</v>
      </c>
      <c r="P21" s="91">
        <v>0</v>
      </c>
      <c r="R21" s="92">
        <v>924</v>
      </c>
      <c r="S21" s="93">
        <v>0</v>
      </c>
      <c r="T21" s="94"/>
      <c r="U21" s="95">
        <v>57.75</v>
      </c>
      <c r="V21" s="96">
        <v>0</v>
      </c>
    </row>
    <row r="22" spans="1:22" ht="18.75">
      <c r="A22" s="82">
        <v>18</v>
      </c>
      <c r="B22" s="83">
        <v>630019</v>
      </c>
      <c r="C22" s="84">
        <v>1902</v>
      </c>
      <c r="D22" s="85" t="s">
        <v>114</v>
      </c>
      <c r="E22" s="86">
        <v>3300</v>
      </c>
      <c r="F22" s="87">
        <v>34.96969696969697</v>
      </c>
      <c r="G22" s="88">
        <v>1154</v>
      </c>
      <c r="H22" s="88">
        <v>1154</v>
      </c>
      <c r="I22" s="89">
        <v>1377750.82</v>
      </c>
      <c r="J22" s="89">
        <v>1377750.82</v>
      </c>
      <c r="K22" s="88">
        <v>0</v>
      </c>
      <c r="L22" s="88">
        <v>0</v>
      </c>
      <c r="M22" s="89">
        <v>0</v>
      </c>
      <c r="N22" s="89">
        <v>0</v>
      </c>
      <c r="O22" s="90">
        <v>20</v>
      </c>
      <c r="P22" s="91">
        <v>25291.3</v>
      </c>
      <c r="R22" s="92">
        <v>1154</v>
      </c>
      <c r="S22" s="93">
        <v>0</v>
      </c>
      <c r="T22" s="94"/>
      <c r="U22" s="95">
        <v>34.96969696969697</v>
      </c>
      <c r="V22" s="96">
        <v>0</v>
      </c>
    </row>
    <row r="23" spans="1:22" ht="18.75">
      <c r="A23" s="82">
        <v>19</v>
      </c>
      <c r="B23" s="83">
        <v>630020</v>
      </c>
      <c r="C23" s="84">
        <v>2002</v>
      </c>
      <c r="D23" s="85" t="s">
        <v>115</v>
      </c>
      <c r="E23" s="86">
        <v>4300</v>
      </c>
      <c r="F23" s="87">
        <v>21.069767441860463</v>
      </c>
      <c r="G23" s="88">
        <v>906</v>
      </c>
      <c r="H23" s="88">
        <v>906</v>
      </c>
      <c r="I23" s="89">
        <v>1028800.44</v>
      </c>
      <c r="J23" s="89">
        <v>1028800.44</v>
      </c>
      <c r="K23" s="88">
        <v>317</v>
      </c>
      <c r="L23" s="88">
        <v>317</v>
      </c>
      <c r="M23" s="89">
        <v>397341.69</v>
      </c>
      <c r="N23" s="89">
        <v>397341.69</v>
      </c>
      <c r="O23" s="90">
        <v>1</v>
      </c>
      <c r="P23" s="91">
        <v>1443.43</v>
      </c>
      <c r="R23" s="92">
        <v>906</v>
      </c>
      <c r="S23" s="93">
        <v>0</v>
      </c>
      <c r="T23" s="94"/>
      <c r="U23" s="95">
        <v>21.069767441860463</v>
      </c>
      <c r="V23" s="96">
        <v>0</v>
      </c>
    </row>
    <row r="24" spans="1:22" ht="18.75">
      <c r="A24" s="82">
        <v>20</v>
      </c>
      <c r="B24" s="83">
        <v>630021</v>
      </c>
      <c r="C24" s="84">
        <v>2102</v>
      </c>
      <c r="D24" s="85" t="s">
        <v>116</v>
      </c>
      <c r="E24" s="86">
        <v>1600</v>
      </c>
      <c r="F24" s="87">
        <v>41.625</v>
      </c>
      <c r="G24" s="88">
        <v>666</v>
      </c>
      <c r="H24" s="88">
        <v>666</v>
      </c>
      <c r="I24" s="89">
        <v>657592.7</v>
      </c>
      <c r="J24" s="89">
        <v>657592.7</v>
      </c>
      <c r="K24" s="88">
        <v>0</v>
      </c>
      <c r="L24" s="88">
        <v>0</v>
      </c>
      <c r="M24" s="89">
        <v>0</v>
      </c>
      <c r="N24" s="89">
        <v>0</v>
      </c>
      <c r="O24" s="90">
        <v>0</v>
      </c>
      <c r="P24" s="91">
        <v>0</v>
      </c>
      <c r="R24" s="92">
        <v>666</v>
      </c>
      <c r="S24" s="93">
        <v>0</v>
      </c>
      <c r="T24" s="94"/>
      <c r="U24" s="95">
        <v>41.625</v>
      </c>
      <c r="V24" s="96">
        <v>0</v>
      </c>
    </row>
    <row r="25" spans="1:22" ht="18.75">
      <c r="A25" s="82">
        <v>21</v>
      </c>
      <c r="B25" s="83">
        <v>630022</v>
      </c>
      <c r="C25" s="84">
        <v>2202</v>
      </c>
      <c r="D25" s="85" t="s">
        <v>117</v>
      </c>
      <c r="E25" s="86">
        <v>1100</v>
      </c>
      <c r="F25" s="87">
        <v>60.90909090909091</v>
      </c>
      <c r="G25" s="88">
        <v>670</v>
      </c>
      <c r="H25" s="88">
        <v>670</v>
      </c>
      <c r="I25" s="89">
        <v>850568.55</v>
      </c>
      <c r="J25" s="89">
        <v>850568.55</v>
      </c>
      <c r="K25" s="88">
        <v>0</v>
      </c>
      <c r="L25" s="88">
        <v>0</v>
      </c>
      <c r="M25" s="89">
        <v>0</v>
      </c>
      <c r="N25" s="89">
        <v>0</v>
      </c>
      <c r="O25" s="90">
        <v>28</v>
      </c>
      <c r="P25" s="91">
        <v>37883.72</v>
      </c>
      <c r="R25" s="92">
        <v>670</v>
      </c>
      <c r="S25" s="93">
        <v>0</v>
      </c>
      <c r="T25" s="94"/>
      <c r="U25" s="95">
        <v>60.90909090909091</v>
      </c>
      <c r="V25" s="96">
        <v>0</v>
      </c>
    </row>
    <row r="26" spans="1:22" ht="18.75">
      <c r="A26" s="82">
        <v>22</v>
      </c>
      <c r="B26" s="83">
        <v>630023</v>
      </c>
      <c r="C26" s="84">
        <v>2302</v>
      </c>
      <c r="D26" s="85" t="s">
        <v>118</v>
      </c>
      <c r="E26" s="86">
        <v>980</v>
      </c>
      <c r="F26" s="87">
        <v>22.142857142857142</v>
      </c>
      <c r="G26" s="88">
        <v>217</v>
      </c>
      <c r="H26" s="88">
        <v>217</v>
      </c>
      <c r="I26" s="89">
        <v>271778.53</v>
      </c>
      <c r="J26" s="89">
        <v>271778.53</v>
      </c>
      <c r="K26" s="88">
        <v>0</v>
      </c>
      <c r="L26" s="88">
        <v>0</v>
      </c>
      <c r="M26" s="89">
        <v>0</v>
      </c>
      <c r="N26" s="89">
        <v>0</v>
      </c>
      <c r="O26" s="90">
        <v>0</v>
      </c>
      <c r="P26" s="91">
        <v>0</v>
      </c>
      <c r="R26" s="92">
        <v>217</v>
      </c>
      <c r="S26" s="93">
        <v>0</v>
      </c>
      <c r="T26" s="94"/>
      <c r="U26" s="95">
        <v>22.142857142857142</v>
      </c>
      <c r="V26" s="96">
        <v>0</v>
      </c>
    </row>
    <row r="27" spans="1:22" ht="18.75">
      <c r="A27" s="82">
        <v>23</v>
      </c>
      <c r="B27" s="83">
        <v>630024</v>
      </c>
      <c r="C27" s="84">
        <v>2402</v>
      </c>
      <c r="D27" s="85" t="s">
        <v>119</v>
      </c>
      <c r="E27" s="86">
        <v>1100</v>
      </c>
      <c r="F27" s="87">
        <v>65.36363636363636</v>
      </c>
      <c r="G27" s="88">
        <v>719</v>
      </c>
      <c r="H27" s="88">
        <v>719</v>
      </c>
      <c r="I27" s="89">
        <v>882314.9</v>
      </c>
      <c r="J27" s="89">
        <v>882314.9</v>
      </c>
      <c r="K27" s="88">
        <v>20</v>
      </c>
      <c r="L27" s="88">
        <v>20</v>
      </c>
      <c r="M27" s="89">
        <v>27554.21</v>
      </c>
      <c r="N27" s="89">
        <v>27554.21</v>
      </c>
      <c r="O27" s="90">
        <v>0</v>
      </c>
      <c r="P27" s="91">
        <v>0</v>
      </c>
      <c r="R27" s="92">
        <v>719</v>
      </c>
      <c r="S27" s="93">
        <v>0</v>
      </c>
      <c r="T27" s="94"/>
      <c r="U27" s="95">
        <v>65.36363636363636</v>
      </c>
      <c r="V27" s="96">
        <v>0</v>
      </c>
    </row>
    <row r="28" spans="1:22" ht="18.75">
      <c r="A28" s="82">
        <v>24</v>
      </c>
      <c r="B28" s="83">
        <v>630025</v>
      </c>
      <c r="C28" s="84">
        <v>2502</v>
      </c>
      <c r="D28" s="85" t="s">
        <v>120</v>
      </c>
      <c r="E28" s="86">
        <v>1430</v>
      </c>
      <c r="F28" s="87">
        <v>36.08391608391609</v>
      </c>
      <c r="G28" s="88">
        <v>516</v>
      </c>
      <c r="H28" s="88">
        <v>516</v>
      </c>
      <c r="I28" s="89">
        <v>641063.19</v>
      </c>
      <c r="J28" s="89">
        <v>641063.19</v>
      </c>
      <c r="K28" s="88">
        <v>0</v>
      </c>
      <c r="L28" s="88">
        <v>0</v>
      </c>
      <c r="M28" s="89">
        <v>0</v>
      </c>
      <c r="N28" s="89">
        <v>0</v>
      </c>
      <c r="O28" s="90">
        <v>24</v>
      </c>
      <c r="P28" s="91">
        <v>32999.43</v>
      </c>
      <c r="R28" s="92">
        <v>516</v>
      </c>
      <c r="S28" s="93">
        <v>0</v>
      </c>
      <c r="T28" s="94"/>
      <c r="U28" s="95">
        <v>36.08391608391609</v>
      </c>
      <c r="V28" s="96">
        <v>0</v>
      </c>
    </row>
    <row r="29" spans="1:22" ht="18.75">
      <c r="A29" s="82">
        <v>25</v>
      </c>
      <c r="B29" s="83">
        <v>630026</v>
      </c>
      <c r="C29" s="84">
        <v>2602</v>
      </c>
      <c r="D29" s="85" t="s">
        <v>121</v>
      </c>
      <c r="E29" s="86">
        <v>710</v>
      </c>
      <c r="F29" s="87">
        <v>20.845070422535212</v>
      </c>
      <c r="G29" s="88">
        <v>148</v>
      </c>
      <c r="H29" s="88">
        <v>148</v>
      </c>
      <c r="I29" s="89">
        <v>148159.87</v>
      </c>
      <c r="J29" s="89">
        <v>148159.87</v>
      </c>
      <c r="K29" s="88">
        <v>0</v>
      </c>
      <c r="L29" s="88">
        <v>0</v>
      </c>
      <c r="M29" s="89">
        <v>0</v>
      </c>
      <c r="N29" s="89">
        <v>0</v>
      </c>
      <c r="O29" s="90">
        <v>0</v>
      </c>
      <c r="P29" s="91">
        <v>0</v>
      </c>
      <c r="R29" s="92">
        <v>148</v>
      </c>
      <c r="S29" s="93">
        <v>0</v>
      </c>
      <c r="T29" s="94"/>
      <c r="U29" s="95">
        <v>20.845070422535212</v>
      </c>
      <c r="V29" s="96">
        <v>0</v>
      </c>
    </row>
    <row r="30" spans="1:22" ht="18.75">
      <c r="A30" s="82">
        <v>26</v>
      </c>
      <c r="B30" s="83">
        <v>630027</v>
      </c>
      <c r="C30" s="84">
        <v>2702</v>
      </c>
      <c r="D30" s="85" t="s">
        <v>122</v>
      </c>
      <c r="E30" s="86">
        <v>600</v>
      </c>
      <c r="F30" s="87">
        <v>32.166666666666664</v>
      </c>
      <c r="G30" s="88">
        <v>193</v>
      </c>
      <c r="H30" s="88">
        <v>193</v>
      </c>
      <c r="I30" s="89">
        <v>213073.25</v>
      </c>
      <c r="J30" s="89">
        <v>213073.25</v>
      </c>
      <c r="K30" s="88">
        <v>0</v>
      </c>
      <c r="L30" s="88">
        <v>0</v>
      </c>
      <c r="M30" s="89">
        <v>0</v>
      </c>
      <c r="N30" s="89">
        <v>0</v>
      </c>
      <c r="O30" s="90">
        <v>0</v>
      </c>
      <c r="P30" s="91">
        <v>0</v>
      </c>
      <c r="R30" s="92">
        <v>193</v>
      </c>
      <c r="S30" s="93">
        <v>0</v>
      </c>
      <c r="T30" s="94"/>
      <c r="U30" s="95">
        <v>32.166666666666664</v>
      </c>
      <c r="V30" s="96">
        <v>0</v>
      </c>
    </row>
    <row r="31" spans="1:22" ht="18.75">
      <c r="A31" s="82">
        <v>27</v>
      </c>
      <c r="B31" s="83">
        <v>630028</v>
      </c>
      <c r="C31" s="84">
        <v>3002</v>
      </c>
      <c r="D31" s="85" t="s">
        <v>123</v>
      </c>
      <c r="E31" s="86">
        <v>4300</v>
      </c>
      <c r="F31" s="87">
        <v>34.116279069767444</v>
      </c>
      <c r="G31" s="88">
        <v>1467</v>
      </c>
      <c r="H31" s="88">
        <v>1467</v>
      </c>
      <c r="I31" s="89">
        <v>1631846.22</v>
      </c>
      <c r="J31" s="89">
        <v>1631846.22</v>
      </c>
      <c r="K31" s="88">
        <v>0</v>
      </c>
      <c r="L31" s="88">
        <v>0</v>
      </c>
      <c r="M31" s="89">
        <v>0</v>
      </c>
      <c r="N31" s="89">
        <v>0</v>
      </c>
      <c r="O31" s="90">
        <v>35</v>
      </c>
      <c r="P31" s="91">
        <v>42434.44</v>
      </c>
      <c r="R31" s="92">
        <v>1467</v>
      </c>
      <c r="S31" s="93">
        <v>0</v>
      </c>
      <c r="T31" s="94"/>
      <c r="U31" s="95">
        <v>34.116279069767444</v>
      </c>
      <c r="V31" s="96">
        <v>0</v>
      </c>
    </row>
    <row r="32" spans="1:22" ht="18.75">
      <c r="A32" s="82">
        <v>28</v>
      </c>
      <c r="B32" s="83">
        <v>630029</v>
      </c>
      <c r="C32" s="84">
        <v>3102</v>
      </c>
      <c r="D32" s="85" t="s">
        <v>124</v>
      </c>
      <c r="E32" s="86">
        <v>9000</v>
      </c>
      <c r="F32" s="87">
        <v>17.933333333333334</v>
      </c>
      <c r="G32" s="88">
        <v>1614</v>
      </c>
      <c r="H32" s="88">
        <v>1614</v>
      </c>
      <c r="I32" s="89">
        <v>1825375.29</v>
      </c>
      <c r="J32" s="89">
        <v>1825375.29</v>
      </c>
      <c r="K32" s="88">
        <v>0</v>
      </c>
      <c r="L32" s="88">
        <v>0</v>
      </c>
      <c r="M32" s="89">
        <v>0</v>
      </c>
      <c r="N32" s="89">
        <v>0</v>
      </c>
      <c r="O32" s="90">
        <v>7</v>
      </c>
      <c r="P32" s="91">
        <v>7516.65</v>
      </c>
      <c r="R32" s="92">
        <v>1614</v>
      </c>
      <c r="S32" s="93">
        <v>0</v>
      </c>
      <c r="T32" s="94"/>
      <c r="U32" s="95">
        <v>17.933333333333334</v>
      </c>
      <c r="V32" s="96">
        <v>0</v>
      </c>
    </row>
    <row r="33" spans="1:22" ht="25.5">
      <c r="A33" s="82">
        <v>29</v>
      </c>
      <c r="B33" s="83">
        <v>630032</v>
      </c>
      <c r="C33" s="84">
        <v>3202</v>
      </c>
      <c r="D33" s="85" t="s">
        <v>125</v>
      </c>
      <c r="E33" s="86">
        <v>1500</v>
      </c>
      <c r="F33" s="87">
        <v>26.866666666666667</v>
      </c>
      <c r="G33" s="88">
        <v>403</v>
      </c>
      <c r="H33" s="88">
        <v>403</v>
      </c>
      <c r="I33" s="89">
        <v>422222.74</v>
      </c>
      <c r="J33" s="89">
        <v>422222.74</v>
      </c>
      <c r="K33" s="88">
        <v>0</v>
      </c>
      <c r="L33" s="88">
        <v>0</v>
      </c>
      <c r="M33" s="89">
        <v>0</v>
      </c>
      <c r="N33" s="89">
        <v>0</v>
      </c>
      <c r="O33" s="90">
        <v>4</v>
      </c>
      <c r="P33" s="91">
        <v>4622.32</v>
      </c>
      <c r="R33" s="92">
        <v>403</v>
      </c>
      <c r="S33" s="93">
        <v>0</v>
      </c>
      <c r="T33" s="94"/>
      <c r="U33" s="95">
        <v>26.866666666666667</v>
      </c>
      <c r="V33" s="96">
        <v>0</v>
      </c>
    </row>
    <row r="34" spans="1:22" ht="18.75">
      <c r="A34" s="82">
        <v>30</v>
      </c>
      <c r="B34" s="83">
        <v>630033</v>
      </c>
      <c r="C34" s="84">
        <v>3302</v>
      </c>
      <c r="D34" s="85" t="s">
        <v>126</v>
      </c>
      <c r="E34" s="86">
        <v>3500</v>
      </c>
      <c r="F34" s="87">
        <v>52.51428571428571</v>
      </c>
      <c r="G34" s="88">
        <v>1838</v>
      </c>
      <c r="H34" s="88">
        <v>1838</v>
      </c>
      <c r="I34" s="89">
        <v>2197251.29</v>
      </c>
      <c r="J34" s="89">
        <v>2197251.29</v>
      </c>
      <c r="K34" s="88">
        <v>0</v>
      </c>
      <c r="L34" s="88">
        <v>0</v>
      </c>
      <c r="M34" s="89">
        <v>0</v>
      </c>
      <c r="N34" s="89">
        <v>0</v>
      </c>
      <c r="O34" s="90">
        <v>78</v>
      </c>
      <c r="P34" s="91">
        <v>103473.72</v>
      </c>
      <c r="R34" s="92">
        <v>1838</v>
      </c>
      <c r="S34" s="93">
        <v>0</v>
      </c>
      <c r="T34" s="94"/>
      <c r="U34" s="95">
        <v>52.51428571428571</v>
      </c>
      <c r="V34" s="96">
        <v>0</v>
      </c>
    </row>
    <row r="35" spans="1:22" ht="18.75">
      <c r="A35" s="82">
        <v>31</v>
      </c>
      <c r="B35" s="83">
        <v>630035</v>
      </c>
      <c r="C35" s="84">
        <v>3408</v>
      </c>
      <c r="D35" s="85" t="s">
        <v>127</v>
      </c>
      <c r="E35" s="86">
        <v>1400</v>
      </c>
      <c r="F35" s="87">
        <v>19.714285714285715</v>
      </c>
      <c r="G35" s="88">
        <v>276</v>
      </c>
      <c r="H35" s="88">
        <v>276</v>
      </c>
      <c r="I35" s="89">
        <v>283088.2</v>
      </c>
      <c r="J35" s="89">
        <v>283088.2</v>
      </c>
      <c r="K35" s="88">
        <v>0</v>
      </c>
      <c r="L35" s="88">
        <v>0</v>
      </c>
      <c r="M35" s="89">
        <v>0</v>
      </c>
      <c r="N35" s="89">
        <v>0</v>
      </c>
      <c r="O35" s="90">
        <v>0</v>
      </c>
      <c r="P35" s="91">
        <v>0</v>
      </c>
      <c r="R35" s="92">
        <v>276</v>
      </c>
      <c r="S35" s="93">
        <v>0</v>
      </c>
      <c r="T35" s="94"/>
      <c r="U35" s="95">
        <v>19.714285714285715</v>
      </c>
      <c r="V35" s="96">
        <v>0</v>
      </c>
    </row>
    <row r="36" spans="1:22" ht="25.5">
      <c r="A36" s="82">
        <v>32</v>
      </c>
      <c r="B36" s="83">
        <v>630036</v>
      </c>
      <c r="C36" s="84">
        <v>3409</v>
      </c>
      <c r="D36" s="85" t="s">
        <v>128</v>
      </c>
      <c r="E36" s="86">
        <v>5150</v>
      </c>
      <c r="F36" s="87">
        <v>24</v>
      </c>
      <c r="G36" s="88">
        <v>1236</v>
      </c>
      <c r="H36" s="88">
        <v>1236</v>
      </c>
      <c r="I36" s="89">
        <v>1405000.04</v>
      </c>
      <c r="J36" s="89">
        <v>1405000.04</v>
      </c>
      <c r="K36" s="88">
        <v>0</v>
      </c>
      <c r="L36" s="88">
        <v>0</v>
      </c>
      <c r="M36" s="89">
        <v>0</v>
      </c>
      <c r="N36" s="89">
        <v>0</v>
      </c>
      <c r="O36" s="90">
        <v>38</v>
      </c>
      <c r="P36" s="91">
        <v>42848.46</v>
      </c>
      <c r="R36" s="92">
        <v>1236</v>
      </c>
      <c r="S36" s="93">
        <v>0</v>
      </c>
      <c r="T36" s="94"/>
      <c r="U36" s="95">
        <v>24</v>
      </c>
      <c r="V36" s="96">
        <v>0</v>
      </c>
    </row>
    <row r="37" spans="1:22" ht="18.75">
      <c r="A37" s="82">
        <v>33</v>
      </c>
      <c r="B37" s="83">
        <v>630038</v>
      </c>
      <c r="C37" s="84">
        <v>3419</v>
      </c>
      <c r="D37" s="85" t="s">
        <v>129</v>
      </c>
      <c r="E37" s="86">
        <v>500</v>
      </c>
      <c r="F37" s="87">
        <v>84.8</v>
      </c>
      <c r="G37" s="88">
        <v>424</v>
      </c>
      <c r="H37" s="88">
        <v>424</v>
      </c>
      <c r="I37" s="89">
        <v>476373.05</v>
      </c>
      <c r="J37" s="89">
        <v>476373.05</v>
      </c>
      <c r="K37" s="88">
        <v>0</v>
      </c>
      <c r="L37" s="88">
        <v>0</v>
      </c>
      <c r="M37" s="89">
        <v>0</v>
      </c>
      <c r="N37" s="89">
        <v>0</v>
      </c>
      <c r="O37" s="90">
        <v>0</v>
      </c>
      <c r="P37" s="91">
        <v>0</v>
      </c>
      <c r="R37" s="92">
        <v>425</v>
      </c>
      <c r="S37" s="93">
        <v>-1</v>
      </c>
      <c r="T37" s="94"/>
      <c r="U37" s="95">
        <v>85</v>
      </c>
      <c r="V37" s="96">
        <v>-0.20000000000000284</v>
      </c>
    </row>
    <row r="38" spans="1:22" ht="18.75">
      <c r="A38" s="82">
        <v>34</v>
      </c>
      <c r="B38" s="83">
        <v>630040</v>
      </c>
      <c r="C38" s="84">
        <v>3422</v>
      </c>
      <c r="D38" s="85" t="s">
        <v>130</v>
      </c>
      <c r="E38" s="86">
        <v>4100</v>
      </c>
      <c r="F38" s="87">
        <v>48.90243902439025</v>
      </c>
      <c r="G38" s="88">
        <v>2005</v>
      </c>
      <c r="H38" s="88">
        <v>2005</v>
      </c>
      <c r="I38" s="89">
        <v>2280831.32</v>
      </c>
      <c r="J38" s="89">
        <v>2280831.32</v>
      </c>
      <c r="K38" s="88">
        <v>17</v>
      </c>
      <c r="L38" s="88">
        <v>17</v>
      </c>
      <c r="M38" s="89">
        <v>23536.88</v>
      </c>
      <c r="N38" s="89">
        <v>23536.88</v>
      </c>
      <c r="O38" s="90">
        <v>26</v>
      </c>
      <c r="P38" s="91">
        <v>30767.22</v>
      </c>
      <c r="R38" s="92">
        <v>2005</v>
      </c>
      <c r="S38" s="93">
        <v>0</v>
      </c>
      <c r="T38" s="94"/>
      <c r="U38" s="95">
        <v>48.90243902439025</v>
      </c>
      <c r="V38" s="96">
        <v>0</v>
      </c>
    </row>
    <row r="39" spans="1:22" ht="25.5">
      <c r="A39" s="82">
        <v>35</v>
      </c>
      <c r="B39" s="83">
        <v>630042</v>
      </c>
      <c r="C39" s="84">
        <v>3501</v>
      </c>
      <c r="D39" s="85" t="s">
        <v>131</v>
      </c>
      <c r="E39" s="86">
        <v>5400</v>
      </c>
      <c r="F39" s="87">
        <v>24.90740740740741</v>
      </c>
      <c r="G39" s="88">
        <v>1345</v>
      </c>
      <c r="H39" s="88">
        <v>1345</v>
      </c>
      <c r="I39" s="89">
        <v>1453420.08</v>
      </c>
      <c r="J39" s="89">
        <v>1453420.08</v>
      </c>
      <c r="K39" s="88">
        <v>12</v>
      </c>
      <c r="L39" s="88">
        <v>12</v>
      </c>
      <c r="M39" s="89">
        <v>15521.18</v>
      </c>
      <c r="N39" s="89">
        <v>15521.18</v>
      </c>
      <c r="O39" s="90">
        <v>0</v>
      </c>
      <c r="P39" s="91">
        <v>0</v>
      </c>
      <c r="R39" s="92">
        <v>1345</v>
      </c>
      <c r="S39" s="93">
        <v>0</v>
      </c>
      <c r="T39" s="94"/>
      <c r="U39" s="95">
        <v>24.90740740740741</v>
      </c>
      <c r="V39" s="96">
        <v>0</v>
      </c>
    </row>
    <row r="40" spans="1:22" ht="18.75">
      <c r="A40" s="82">
        <v>36</v>
      </c>
      <c r="B40" s="83">
        <v>630051</v>
      </c>
      <c r="C40" s="84">
        <v>4026</v>
      </c>
      <c r="D40" s="85" t="s">
        <v>132</v>
      </c>
      <c r="E40" s="86">
        <v>5300</v>
      </c>
      <c r="F40" s="87">
        <v>25</v>
      </c>
      <c r="G40" s="88">
        <v>1325</v>
      </c>
      <c r="H40" s="88">
        <v>1325</v>
      </c>
      <c r="I40" s="89">
        <v>1565991.89</v>
      </c>
      <c r="J40" s="89">
        <v>1565991.89</v>
      </c>
      <c r="K40" s="88">
        <v>0</v>
      </c>
      <c r="L40" s="88">
        <v>0</v>
      </c>
      <c r="M40" s="89">
        <v>0</v>
      </c>
      <c r="N40" s="89">
        <v>0</v>
      </c>
      <c r="O40" s="90">
        <v>32</v>
      </c>
      <c r="P40" s="91">
        <v>42118.83</v>
      </c>
      <c r="R40" s="92">
        <v>1325</v>
      </c>
      <c r="S40" s="93">
        <v>0</v>
      </c>
      <c r="T40" s="94"/>
      <c r="U40" s="95">
        <v>25</v>
      </c>
      <c r="V40" s="96">
        <v>0</v>
      </c>
    </row>
    <row r="41" spans="1:22" ht="25.5">
      <c r="A41" s="82">
        <v>37</v>
      </c>
      <c r="B41" s="83">
        <v>630052</v>
      </c>
      <c r="C41" s="84">
        <v>4043</v>
      </c>
      <c r="D41" s="85" t="s">
        <v>133</v>
      </c>
      <c r="E41" s="86">
        <v>22900</v>
      </c>
      <c r="F41" s="87">
        <v>15.462882096069869</v>
      </c>
      <c r="G41" s="88">
        <v>3541</v>
      </c>
      <c r="H41" s="88">
        <v>3541</v>
      </c>
      <c r="I41" s="89">
        <v>3755766.76</v>
      </c>
      <c r="J41" s="89">
        <v>3755766.76</v>
      </c>
      <c r="K41" s="88">
        <v>0</v>
      </c>
      <c r="L41" s="88">
        <v>0</v>
      </c>
      <c r="M41" s="89">
        <v>0</v>
      </c>
      <c r="N41" s="89">
        <v>0</v>
      </c>
      <c r="O41" s="90">
        <v>123</v>
      </c>
      <c r="P41" s="91">
        <v>152513.34</v>
      </c>
      <c r="R41" s="92">
        <v>3541</v>
      </c>
      <c r="S41" s="93">
        <v>0</v>
      </c>
      <c r="T41" s="94"/>
      <c r="U41" s="95">
        <v>15.462882096069869</v>
      </c>
      <c r="V41" s="96">
        <v>0</v>
      </c>
    </row>
    <row r="42" spans="1:22" ht="25.5">
      <c r="A42" s="82">
        <v>38</v>
      </c>
      <c r="B42" s="83">
        <v>630060</v>
      </c>
      <c r="C42" s="84">
        <v>4061</v>
      </c>
      <c r="D42" s="85" t="s">
        <v>134</v>
      </c>
      <c r="E42" s="86">
        <v>3100</v>
      </c>
      <c r="F42" s="87">
        <v>23.838709677419356</v>
      </c>
      <c r="G42" s="88">
        <v>739</v>
      </c>
      <c r="H42" s="88">
        <v>739</v>
      </c>
      <c r="I42" s="89">
        <v>907432.01</v>
      </c>
      <c r="J42" s="89">
        <v>907432.01</v>
      </c>
      <c r="K42" s="88">
        <v>0</v>
      </c>
      <c r="L42" s="88">
        <v>0</v>
      </c>
      <c r="M42" s="89">
        <v>0</v>
      </c>
      <c r="N42" s="89">
        <v>0</v>
      </c>
      <c r="O42" s="90">
        <v>2</v>
      </c>
      <c r="P42" s="91">
        <v>2173.8</v>
      </c>
      <c r="R42" s="92">
        <v>739</v>
      </c>
      <c r="S42" s="93">
        <v>0</v>
      </c>
      <c r="T42" s="94"/>
      <c r="U42" s="95">
        <v>23.838709677419356</v>
      </c>
      <c r="V42" s="96">
        <v>0</v>
      </c>
    </row>
    <row r="43" spans="1:22" ht="18.75">
      <c r="A43" s="82">
        <v>39</v>
      </c>
      <c r="B43" s="83">
        <v>630061</v>
      </c>
      <c r="C43" s="84">
        <v>4098</v>
      </c>
      <c r="D43" s="85" t="s">
        <v>135</v>
      </c>
      <c r="E43" s="86">
        <v>12000</v>
      </c>
      <c r="F43" s="87">
        <v>22.733333333333334</v>
      </c>
      <c r="G43" s="88">
        <v>2728</v>
      </c>
      <c r="H43" s="88">
        <v>2728</v>
      </c>
      <c r="I43" s="89">
        <v>2787911.24</v>
      </c>
      <c r="J43" s="89">
        <v>2787911.24</v>
      </c>
      <c r="K43" s="88">
        <v>0</v>
      </c>
      <c r="L43" s="88">
        <v>0</v>
      </c>
      <c r="M43" s="89">
        <v>0</v>
      </c>
      <c r="N43" s="89">
        <v>0</v>
      </c>
      <c r="O43" s="90">
        <v>142</v>
      </c>
      <c r="P43" s="91">
        <v>161484.93</v>
      </c>
      <c r="R43" s="92">
        <v>2728</v>
      </c>
      <c r="S43" s="93">
        <v>0</v>
      </c>
      <c r="T43" s="94"/>
      <c r="U43" s="95">
        <v>22.733333333333334</v>
      </c>
      <c r="V43" s="96">
        <v>0</v>
      </c>
    </row>
    <row r="44" spans="1:22" ht="18.75">
      <c r="A44" s="82">
        <v>40</v>
      </c>
      <c r="B44" s="83">
        <v>630062</v>
      </c>
      <c r="C44" s="84">
        <v>4099</v>
      </c>
      <c r="D44" s="97" t="s">
        <v>136</v>
      </c>
      <c r="E44" s="86">
        <v>8200</v>
      </c>
      <c r="F44" s="87">
        <v>22.585365853658537</v>
      </c>
      <c r="G44" s="88">
        <v>1852</v>
      </c>
      <c r="H44" s="88">
        <v>1852</v>
      </c>
      <c r="I44" s="89">
        <v>2199415.96</v>
      </c>
      <c r="J44" s="89">
        <v>2199415.96</v>
      </c>
      <c r="K44" s="88">
        <v>0</v>
      </c>
      <c r="L44" s="88">
        <v>0</v>
      </c>
      <c r="M44" s="89">
        <v>0</v>
      </c>
      <c r="N44" s="89">
        <v>0</v>
      </c>
      <c r="O44" s="90">
        <v>26</v>
      </c>
      <c r="P44" s="91">
        <v>33540.37</v>
      </c>
      <c r="R44" s="92">
        <v>1852</v>
      </c>
      <c r="S44" s="93">
        <v>0</v>
      </c>
      <c r="T44" s="94"/>
      <c r="U44" s="95">
        <v>22.585365853658537</v>
      </c>
      <c r="V44" s="96">
        <v>0</v>
      </c>
    </row>
    <row r="45" spans="1:22" ht="25.5">
      <c r="A45" s="82">
        <v>41</v>
      </c>
      <c r="B45" s="83">
        <v>630070</v>
      </c>
      <c r="C45" s="84">
        <v>5113</v>
      </c>
      <c r="D45" s="85" t="s">
        <v>137</v>
      </c>
      <c r="E45" s="86">
        <v>9400</v>
      </c>
      <c r="F45" s="87">
        <v>25.30851063829787</v>
      </c>
      <c r="G45" s="88">
        <v>2379</v>
      </c>
      <c r="H45" s="88">
        <v>2379</v>
      </c>
      <c r="I45" s="89">
        <v>2627384.11</v>
      </c>
      <c r="J45" s="89">
        <v>2627384.11</v>
      </c>
      <c r="K45" s="88">
        <v>0</v>
      </c>
      <c r="L45" s="88">
        <v>0</v>
      </c>
      <c r="M45" s="89">
        <v>0</v>
      </c>
      <c r="N45" s="89">
        <v>0</v>
      </c>
      <c r="O45" s="90">
        <v>0</v>
      </c>
      <c r="P45" s="91">
        <v>0</v>
      </c>
      <c r="R45" s="92">
        <v>2258</v>
      </c>
      <c r="S45" s="93">
        <v>121</v>
      </c>
      <c r="T45" s="94"/>
      <c r="U45" s="95">
        <v>24.02127659574468</v>
      </c>
      <c r="V45" s="96">
        <v>1.287234042553191</v>
      </c>
    </row>
    <row r="46" spans="1:22" ht="25.5">
      <c r="A46" s="82">
        <v>42</v>
      </c>
      <c r="B46" s="83">
        <v>630071</v>
      </c>
      <c r="C46" s="84">
        <v>5201</v>
      </c>
      <c r="D46" s="85" t="s">
        <v>138</v>
      </c>
      <c r="E46" s="86">
        <v>6490</v>
      </c>
      <c r="F46" s="87">
        <v>33.63636363636363</v>
      </c>
      <c r="G46" s="88">
        <v>2183</v>
      </c>
      <c r="H46" s="88">
        <v>2183</v>
      </c>
      <c r="I46" s="89">
        <v>2603289.54</v>
      </c>
      <c r="J46" s="89">
        <v>2603289.54</v>
      </c>
      <c r="K46" s="88">
        <v>0</v>
      </c>
      <c r="L46" s="88">
        <v>0</v>
      </c>
      <c r="M46" s="89">
        <v>0</v>
      </c>
      <c r="N46" s="89">
        <v>0</v>
      </c>
      <c r="O46" s="90">
        <v>0</v>
      </c>
      <c r="P46" s="91">
        <v>0</v>
      </c>
      <c r="R46" s="92">
        <v>2183</v>
      </c>
      <c r="S46" s="93">
        <v>0</v>
      </c>
      <c r="T46" s="94"/>
      <c r="U46" s="95">
        <v>33.63636363636363</v>
      </c>
      <c r="V46" s="96">
        <v>0</v>
      </c>
    </row>
    <row r="47" spans="1:22" ht="18.75">
      <c r="A47" s="82">
        <v>43</v>
      </c>
      <c r="B47" s="83">
        <v>630072</v>
      </c>
      <c r="C47" s="84">
        <v>5202</v>
      </c>
      <c r="D47" s="85" t="s">
        <v>139</v>
      </c>
      <c r="E47" s="86">
        <v>4500</v>
      </c>
      <c r="F47" s="87">
        <v>31.77777777777778</v>
      </c>
      <c r="G47" s="88">
        <v>1430</v>
      </c>
      <c r="H47" s="88">
        <v>1430</v>
      </c>
      <c r="I47" s="89">
        <v>1653812.63</v>
      </c>
      <c r="J47" s="89">
        <v>1653812.63</v>
      </c>
      <c r="K47" s="88">
        <v>0</v>
      </c>
      <c r="L47" s="88">
        <v>0</v>
      </c>
      <c r="M47" s="89">
        <v>0</v>
      </c>
      <c r="N47" s="89">
        <v>0</v>
      </c>
      <c r="O47" s="90">
        <v>22</v>
      </c>
      <c r="P47" s="91">
        <v>28366.39</v>
      </c>
      <c r="R47" s="92">
        <v>1385</v>
      </c>
      <c r="S47" s="93">
        <v>45</v>
      </c>
      <c r="T47" s="94"/>
      <c r="U47" s="95">
        <v>30.77777777777778</v>
      </c>
      <c r="V47" s="96">
        <v>1</v>
      </c>
    </row>
    <row r="48" spans="1:22" ht="18.75">
      <c r="A48" s="82">
        <v>44</v>
      </c>
      <c r="B48" s="83">
        <v>630075</v>
      </c>
      <c r="C48" s="84">
        <v>5207</v>
      </c>
      <c r="D48" s="85" t="s">
        <v>140</v>
      </c>
      <c r="E48" s="86">
        <v>6000</v>
      </c>
      <c r="F48" s="87">
        <v>17.716666666666665</v>
      </c>
      <c r="G48" s="88">
        <v>1063</v>
      </c>
      <c r="H48" s="88">
        <v>1063</v>
      </c>
      <c r="I48" s="89">
        <v>1191527.49</v>
      </c>
      <c r="J48" s="89">
        <v>1191527.49</v>
      </c>
      <c r="K48" s="88">
        <v>0</v>
      </c>
      <c r="L48" s="88">
        <v>0</v>
      </c>
      <c r="M48" s="89">
        <v>0</v>
      </c>
      <c r="N48" s="89">
        <v>0</v>
      </c>
      <c r="O48" s="90">
        <v>1</v>
      </c>
      <c r="P48" s="91">
        <v>1297.43</v>
      </c>
      <c r="R48" s="92">
        <v>1063</v>
      </c>
      <c r="S48" s="93">
        <v>0</v>
      </c>
      <c r="T48" s="94"/>
      <c r="U48" s="95">
        <v>17.716666666666665</v>
      </c>
      <c r="V48" s="96">
        <v>0</v>
      </c>
    </row>
    <row r="49" spans="1:22" ht="18.75">
      <c r="A49" s="82">
        <v>45</v>
      </c>
      <c r="B49" s="83">
        <v>630077</v>
      </c>
      <c r="C49" s="84">
        <v>5306</v>
      </c>
      <c r="D49" s="85" t="s">
        <v>141</v>
      </c>
      <c r="E49" s="86">
        <v>6800</v>
      </c>
      <c r="F49" s="87">
        <v>19.073529411764707</v>
      </c>
      <c r="G49" s="88">
        <v>1297</v>
      </c>
      <c r="H49" s="88">
        <v>1297</v>
      </c>
      <c r="I49" s="89">
        <v>1484840.9</v>
      </c>
      <c r="J49" s="89">
        <v>1484840.9</v>
      </c>
      <c r="K49" s="88">
        <v>0</v>
      </c>
      <c r="L49" s="88">
        <v>0</v>
      </c>
      <c r="M49" s="89">
        <v>0</v>
      </c>
      <c r="N49" s="89">
        <v>0</v>
      </c>
      <c r="O49" s="90">
        <v>15</v>
      </c>
      <c r="P49" s="91">
        <v>19626.31</v>
      </c>
      <c r="R49" s="92">
        <v>1297</v>
      </c>
      <c r="S49" s="93">
        <v>0</v>
      </c>
      <c r="T49" s="94"/>
      <c r="U49" s="95">
        <v>19.073529411764707</v>
      </c>
      <c r="V49" s="96">
        <v>0</v>
      </c>
    </row>
    <row r="50" spans="1:22" ht="18.75">
      <c r="A50" s="82">
        <v>46</v>
      </c>
      <c r="B50" s="83">
        <v>630078</v>
      </c>
      <c r="C50" s="84">
        <v>5401</v>
      </c>
      <c r="D50" s="85" t="s">
        <v>142</v>
      </c>
      <c r="E50" s="86">
        <v>5700</v>
      </c>
      <c r="F50" s="87">
        <v>4.280701754385965</v>
      </c>
      <c r="G50" s="88">
        <v>244</v>
      </c>
      <c r="H50" s="88">
        <v>244</v>
      </c>
      <c r="I50" s="89">
        <v>273930.64</v>
      </c>
      <c r="J50" s="89">
        <v>273930.64</v>
      </c>
      <c r="K50" s="88">
        <v>0</v>
      </c>
      <c r="L50" s="88">
        <v>0</v>
      </c>
      <c r="M50" s="89">
        <v>0</v>
      </c>
      <c r="N50" s="89">
        <v>0</v>
      </c>
      <c r="O50" s="90">
        <v>0</v>
      </c>
      <c r="P50" s="91">
        <v>0</v>
      </c>
      <c r="R50" s="92">
        <v>244</v>
      </c>
      <c r="S50" s="93">
        <v>0</v>
      </c>
      <c r="T50" s="94"/>
      <c r="U50" s="95">
        <v>4.280701754385965</v>
      </c>
      <c r="V50" s="96">
        <v>0</v>
      </c>
    </row>
    <row r="51" spans="1:22" ht="18.75">
      <c r="A51" s="82">
        <v>47</v>
      </c>
      <c r="B51" s="83">
        <v>630080</v>
      </c>
      <c r="C51" s="84">
        <v>5501</v>
      </c>
      <c r="D51" s="85" t="s">
        <v>143</v>
      </c>
      <c r="E51" s="86">
        <v>6700</v>
      </c>
      <c r="F51" s="87">
        <v>56.04477611940298</v>
      </c>
      <c r="G51" s="88">
        <v>3755</v>
      </c>
      <c r="H51" s="88">
        <v>3755</v>
      </c>
      <c r="I51" s="89">
        <v>4099967.91</v>
      </c>
      <c r="J51" s="89">
        <v>4099967.91</v>
      </c>
      <c r="K51" s="88">
        <v>0</v>
      </c>
      <c r="L51" s="88">
        <v>0</v>
      </c>
      <c r="M51" s="89">
        <v>0</v>
      </c>
      <c r="N51" s="89">
        <v>0</v>
      </c>
      <c r="O51" s="90">
        <v>0</v>
      </c>
      <c r="P51" s="91">
        <v>0</v>
      </c>
      <c r="R51" s="92">
        <v>3756</v>
      </c>
      <c r="S51" s="93">
        <v>-1</v>
      </c>
      <c r="T51" s="94"/>
      <c r="U51" s="95">
        <v>56.059701492537314</v>
      </c>
      <c r="V51" s="96">
        <v>-0.014925373134332176</v>
      </c>
    </row>
    <row r="52" spans="1:22" ht="25.5">
      <c r="A52" s="82">
        <v>48</v>
      </c>
      <c r="B52" s="83">
        <v>630082</v>
      </c>
      <c r="C52" s="84">
        <v>5601</v>
      </c>
      <c r="D52" s="85" t="s">
        <v>144</v>
      </c>
      <c r="E52" s="86">
        <v>4600</v>
      </c>
      <c r="F52" s="87">
        <v>0.34782608695652173</v>
      </c>
      <c r="G52" s="88">
        <v>16</v>
      </c>
      <c r="H52" s="88">
        <v>16</v>
      </c>
      <c r="I52" s="89">
        <v>15605.89</v>
      </c>
      <c r="J52" s="89">
        <v>15605.89</v>
      </c>
      <c r="K52" s="88">
        <v>0</v>
      </c>
      <c r="L52" s="88">
        <v>0</v>
      </c>
      <c r="M52" s="89">
        <v>0</v>
      </c>
      <c r="N52" s="89">
        <v>0</v>
      </c>
      <c r="O52" s="90">
        <v>0</v>
      </c>
      <c r="P52" s="91">
        <v>0</v>
      </c>
      <c r="R52" s="92">
        <v>16</v>
      </c>
      <c r="S52" s="93">
        <v>0</v>
      </c>
      <c r="T52" s="94"/>
      <c r="U52" s="95">
        <v>0.34782608695652173</v>
      </c>
      <c r="V52" s="96">
        <v>0</v>
      </c>
    </row>
    <row r="53" spans="1:22" ht="18.75">
      <c r="A53" s="82">
        <v>49</v>
      </c>
      <c r="B53" s="83">
        <v>630083</v>
      </c>
      <c r="C53" s="84">
        <v>5602</v>
      </c>
      <c r="D53" s="85" t="s">
        <v>145</v>
      </c>
      <c r="E53" s="86">
        <v>4000</v>
      </c>
      <c r="F53" s="87">
        <v>106.925</v>
      </c>
      <c r="G53" s="88">
        <v>4277</v>
      </c>
      <c r="H53" s="88">
        <v>4277</v>
      </c>
      <c r="I53" s="89">
        <v>5060701.39</v>
      </c>
      <c r="J53" s="89">
        <v>5060701.39</v>
      </c>
      <c r="K53" s="88">
        <v>0</v>
      </c>
      <c r="L53" s="88">
        <v>0</v>
      </c>
      <c r="M53" s="89">
        <v>0</v>
      </c>
      <c r="N53" s="89">
        <v>0</v>
      </c>
      <c r="O53" s="90">
        <v>3</v>
      </c>
      <c r="P53" s="91">
        <v>3947.96</v>
      </c>
      <c r="R53" s="92">
        <v>4277</v>
      </c>
      <c r="S53" s="93">
        <v>0</v>
      </c>
      <c r="T53" s="94"/>
      <c r="U53" s="95">
        <v>106.925</v>
      </c>
      <c r="V53" s="96">
        <v>0</v>
      </c>
    </row>
    <row r="54" spans="1:22" ht="18.75">
      <c r="A54" s="82">
        <v>50</v>
      </c>
      <c r="B54" s="83">
        <v>630086</v>
      </c>
      <c r="C54" s="84">
        <v>5702</v>
      </c>
      <c r="D54" s="85" t="s">
        <v>146</v>
      </c>
      <c r="E54" s="86">
        <v>6000</v>
      </c>
      <c r="F54" s="87">
        <v>123.03333333333333</v>
      </c>
      <c r="G54" s="88">
        <v>7382</v>
      </c>
      <c r="H54" s="88">
        <v>7382</v>
      </c>
      <c r="I54" s="89">
        <v>8529599.62</v>
      </c>
      <c r="J54" s="89">
        <v>8529599.62</v>
      </c>
      <c r="K54" s="88">
        <v>0</v>
      </c>
      <c r="L54" s="88">
        <v>0</v>
      </c>
      <c r="M54" s="89">
        <v>0</v>
      </c>
      <c r="N54" s="89">
        <v>0</v>
      </c>
      <c r="O54" s="90">
        <v>0</v>
      </c>
      <c r="P54" s="91">
        <v>0</v>
      </c>
      <c r="R54" s="92">
        <v>7269</v>
      </c>
      <c r="S54" s="93">
        <v>113</v>
      </c>
      <c r="T54" s="94"/>
      <c r="U54" s="95">
        <v>121.15</v>
      </c>
      <c r="V54" s="96">
        <v>1.8833333333333258</v>
      </c>
    </row>
    <row r="55" spans="1:22" ht="18.75">
      <c r="A55" s="82">
        <v>51</v>
      </c>
      <c r="B55" s="83">
        <v>630088</v>
      </c>
      <c r="C55" s="84">
        <v>5705</v>
      </c>
      <c r="D55" s="85" t="s">
        <v>147</v>
      </c>
      <c r="E55" s="86">
        <v>6500</v>
      </c>
      <c r="F55" s="87">
        <v>47.13846153846154</v>
      </c>
      <c r="G55" s="88">
        <v>3064</v>
      </c>
      <c r="H55" s="88">
        <v>3064</v>
      </c>
      <c r="I55" s="89">
        <v>3518913.25</v>
      </c>
      <c r="J55" s="89">
        <v>3518792.28</v>
      </c>
      <c r="K55" s="88">
        <v>0</v>
      </c>
      <c r="L55" s="88">
        <v>0</v>
      </c>
      <c r="M55" s="89">
        <v>0</v>
      </c>
      <c r="N55" s="89">
        <v>0</v>
      </c>
      <c r="O55" s="90">
        <v>155</v>
      </c>
      <c r="P55" s="91">
        <v>179818.15</v>
      </c>
      <c r="R55" s="92">
        <v>3064</v>
      </c>
      <c r="S55" s="93">
        <v>0</v>
      </c>
      <c r="T55" s="94"/>
      <c r="U55" s="95">
        <v>47.13846153846154</v>
      </c>
      <c r="V55" s="96">
        <v>0</v>
      </c>
    </row>
    <row r="56" spans="1:22" ht="25.5">
      <c r="A56" s="82">
        <v>52</v>
      </c>
      <c r="B56" s="83">
        <v>630092</v>
      </c>
      <c r="C56" s="84">
        <v>5715</v>
      </c>
      <c r="D56" s="85" t="s">
        <v>148</v>
      </c>
      <c r="E56" s="86">
        <v>5970</v>
      </c>
      <c r="F56" s="87">
        <v>29.899497487437184</v>
      </c>
      <c r="G56" s="88">
        <v>1785</v>
      </c>
      <c r="H56" s="88">
        <v>1785</v>
      </c>
      <c r="I56" s="89">
        <v>1960539.4</v>
      </c>
      <c r="J56" s="89">
        <v>1960539.4</v>
      </c>
      <c r="K56" s="88">
        <v>0</v>
      </c>
      <c r="L56" s="88">
        <v>0</v>
      </c>
      <c r="M56" s="89">
        <v>0</v>
      </c>
      <c r="N56" s="89">
        <v>0</v>
      </c>
      <c r="O56" s="90">
        <v>220</v>
      </c>
      <c r="P56" s="91">
        <v>260719.39</v>
      </c>
      <c r="R56" s="92">
        <v>1785</v>
      </c>
      <c r="S56" s="93">
        <v>0</v>
      </c>
      <c r="T56" s="94"/>
      <c r="U56" s="95">
        <v>29.899497487437184</v>
      </c>
      <c r="V56" s="96">
        <v>0</v>
      </c>
    </row>
    <row r="57" spans="1:22" ht="25.5">
      <c r="A57" s="82">
        <v>53</v>
      </c>
      <c r="B57" s="83">
        <v>630093</v>
      </c>
      <c r="C57" s="84">
        <v>5716</v>
      </c>
      <c r="D57" s="85" t="s">
        <v>149</v>
      </c>
      <c r="E57" s="86">
        <v>5300</v>
      </c>
      <c r="F57" s="87">
        <v>35.39622641509434</v>
      </c>
      <c r="G57" s="88">
        <v>1876</v>
      </c>
      <c r="H57" s="88">
        <v>1876</v>
      </c>
      <c r="I57" s="89">
        <v>2123201.77</v>
      </c>
      <c r="J57" s="89">
        <v>2123201.77</v>
      </c>
      <c r="K57" s="88">
        <v>0</v>
      </c>
      <c r="L57" s="88">
        <v>0</v>
      </c>
      <c r="M57" s="89">
        <v>0</v>
      </c>
      <c r="N57" s="89">
        <v>0</v>
      </c>
      <c r="O57" s="90">
        <v>56</v>
      </c>
      <c r="P57" s="91">
        <v>69397.29</v>
      </c>
      <c r="R57" s="92">
        <v>1876</v>
      </c>
      <c r="S57" s="93">
        <v>0</v>
      </c>
      <c r="T57" s="94"/>
      <c r="U57" s="95">
        <v>35.39622641509434</v>
      </c>
      <c r="V57" s="96">
        <v>0</v>
      </c>
    </row>
    <row r="58" spans="1:22" ht="25.5">
      <c r="A58" s="82">
        <v>54</v>
      </c>
      <c r="B58" s="83">
        <v>630094</v>
      </c>
      <c r="C58" s="84">
        <v>5721</v>
      </c>
      <c r="D58" s="85" t="s">
        <v>150</v>
      </c>
      <c r="E58" s="86">
        <v>7000</v>
      </c>
      <c r="F58" s="87">
        <v>17.085714285714285</v>
      </c>
      <c r="G58" s="88">
        <v>1196</v>
      </c>
      <c r="H58" s="88">
        <v>1196</v>
      </c>
      <c r="I58" s="89">
        <v>1334850.34</v>
      </c>
      <c r="J58" s="89">
        <v>1334850.34</v>
      </c>
      <c r="K58" s="88">
        <v>0</v>
      </c>
      <c r="L58" s="88">
        <v>0</v>
      </c>
      <c r="M58" s="89">
        <v>0</v>
      </c>
      <c r="N58" s="89">
        <v>0</v>
      </c>
      <c r="O58" s="90">
        <v>0</v>
      </c>
      <c r="P58" s="91">
        <v>0</v>
      </c>
      <c r="R58" s="92">
        <v>1196</v>
      </c>
      <c r="S58" s="93">
        <v>0</v>
      </c>
      <c r="T58" s="94"/>
      <c r="U58" s="95">
        <v>17.085714285714285</v>
      </c>
      <c r="V58" s="96">
        <v>0</v>
      </c>
    </row>
    <row r="59" spans="1:22" ht="18.75">
      <c r="A59" s="82">
        <v>55</v>
      </c>
      <c r="B59" s="83">
        <v>630095</v>
      </c>
      <c r="C59" s="84">
        <v>5902</v>
      </c>
      <c r="D59" s="85" t="s">
        <v>151</v>
      </c>
      <c r="E59" s="86">
        <v>6600</v>
      </c>
      <c r="F59" s="87">
        <v>16.46969696969697</v>
      </c>
      <c r="G59" s="88">
        <v>1087</v>
      </c>
      <c r="H59" s="88">
        <v>1087</v>
      </c>
      <c r="I59" s="89">
        <v>1103823.95</v>
      </c>
      <c r="J59" s="89">
        <v>1103823.95</v>
      </c>
      <c r="K59" s="88">
        <v>0</v>
      </c>
      <c r="L59" s="88">
        <v>0</v>
      </c>
      <c r="M59" s="89">
        <v>0</v>
      </c>
      <c r="N59" s="89">
        <v>0</v>
      </c>
      <c r="O59" s="90">
        <v>3</v>
      </c>
      <c r="P59" s="91">
        <v>3599.94</v>
      </c>
      <c r="R59" s="92">
        <v>1087</v>
      </c>
      <c r="S59" s="93">
        <v>0</v>
      </c>
      <c r="T59" s="94"/>
      <c r="U59" s="95">
        <v>16.46969696969697</v>
      </c>
      <c r="V59" s="96">
        <v>0</v>
      </c>
    </row>
    <row r="60" spans="1:22" ht="25.5">
      <c r="A60" s="82">
        <v>56</v>
      </c>
      <c r="B60" s="83">
        <v>630096</v>
      </c>
      <c r="C60" s="84">
        <v>5903</v>
      </c>
      <c r="D60" s="85" t="s">
        <v>152</v>
      </c>
      <c r="E60" s="86">
        <v>6200</v>
      </c>
      <c r="F60" s="87">
        <v>24.387096774193548</v>
      </c>
      <c r="G60" s="88">
        <v>1512</v>
      </c>
      <c r="H60" s="88">
        <v>1512</v>
      </c>
      <c r="I60" s="89">
        <v>1725287.43</v>
      </c>
      <c r="J60" s="89">
        <v>1725287.43</v>
      </c>
      <c r="K60" s="88">
        <v>0</v>
      </c>
      <c r="L60" s="88">
        <v>0</v>
      </c>
      <c r="M60" s="89">
        <v>0</v>
      </c>
      <c r="N60" s="89">
        <v>0</v>
      </c>
      <c r="O60" s="90">
        <v>46</v>
      </c>
      <c r="P60" s="91">
        <v>58486.6</v>
      </c>
      <c r="R60" s="92">
        <v>1512</v>
      </c>
      <c r="S60" s="93">
        <v>0</v>
      </c>
      <c r="T60" s="94"/>
      <c r="U60" s="95">
        <v>24.387096774193548</v>
      </c>
      <c r="V60" s="96">
        <v>0</v>
      </c>
    </row>
    <row r="61" spans="1:22" ht="25.5">
      <c r="A61" s="82">
        <v>57</v>
      </c>
      <c r="B61" s="83">
        <v>630100</v>
      </c>
      <c r="C61" s="84">
        <v>6004</v>
      </c>
      <c r="D61" s="85" t="s">
        <v>153</v>
      </c>
      <c r="E61" s="86">
        <v>1000</v>
      </c>
      <c r="F61" s="87">
        <v>29.2</v>
      </c>
      <c r="G61" s="88">
        <v>292</v>
      </c>
      <c r="H61" s="88">
        <v>292</v>
      </c>
      <c r="I61" s="89">
        <v>347892.79</v>
      </c>
      <c r="J61" s="89">
        <v>347892.79</v>
      </c>
      <c r="K61" s="88">
        <v>0</v>
      </c>
      <c r="L61" s="88">
        <v>0</v>
      </c>
      <c r="M61" s="89">
        <v>0</v>
      </c>
      <c r="N61" s="89">
        <v>0</v>
      </c>
      <c r="O61" s="90">
        <v>0</v>
      </c>
      <c r="P61" s="91">
        <v>0</v>
      </c>
      <c r="R61" s="92">
        <v>292</v>
      </c>
      <c r="S61" s="93">
        <v>0</v>
      </c>
      <c r="T61" s="94"/>
      <c r="U61" s="95">
        <v>29.2</v>
      </c>
      <c r="V61" s="96">
        <v>0</v>
      </c>
    </row>
    <row r="62" spans="1:22" ht="19.5" thickBot="1">
      <c r="A62" s="98">
        <v>58</v>
      </c>
      <c r="B62" s="99">
        <v>630112</v>
      </c>
      <c r="C62" s="100">
        <v>9401</v>
      </c>
      <c r="D62" s="101" t="s">
        <v>154</v>
      </c>
      <c r="E62" s="102">
        <v>1000</v>
      </c>
      <c r="F62" s="103">
        <v>55.3</v>
      </c>
      <c r="G62" s="104">
        <v>553</v>
      </c>
      <c r="H62" s="104">
        <v>553</v>
      </c>
      <c r="I62" s="105">
        <v>504445.16</v>
      </c>
      <c r="J62" s="105">
        <v>504445.16</v>
      </c>
      <c r="K62" s="104">
        <v>0</v>
      </c>
      <c r="L62" s="104">
        <v>0</v>
      </c>
      <c r="M62" s="105">
        <v>0</v>
      </c>
      <c r="N62" s="105">
        <v>0</v>
      </c>
      <c r="O62" s="106">
        <v>0</v>
      </c>
      <c r="P62" s="107">
        <v>0</v>
      </c>
      <c r="R62" s="108">
        <v>553</v>
      </c>
      <c r="S62" s="109">
        <v>0</v>
      </c>
      <c r="T62" s="110"/>
      <c r="U62" s="111">
        <v>55.3</v>
      </c>
      <c r="V62" s="112">
        <v>0</v>
      </c>
    </row>
    <row r="63" spans="1:22" ht="28.5" customHeight="1">
      <c r="A63" s="151" t="s">
        <v>155</v>
      </c>
      <c r="B63" s="152"/>
      <c r="C63" s="152"/>
      <c r="D63" s="153"/>
      <c r="E63" s="113">
        <v>241430</v>
      </c>
      <c r="F63" s="114">
        <v>30.52727498653854</v>
      </c>
      <c r="G63" s="115">
        <v>73702</v>
      </c>
      <c r="H63" s="115">
        <v>73702</v>
      </c>
      <c r="I63" s="116">
        <v>83349135.58000003</v>
      </c>
      <c r="J63" s="116">
        <v>83349014.61000003</v>
      </c>
      <c r="K63" s="115">
        <v>469</v>
      </c>
      <c r="L63" s="115">
        <v>469</v>
      </c>
      <c r="M63" s="117">
        <v>605230.47</v>
      </c>
      <c r="N63" s="117">
        <v>605230.47</v>
      </c>
      <c r="O63" s="118">
        <v>1457</v>
      </c>
      <c r="P63" s="119">
        <v>1776864.65</v>
      </c>
      <c r="R63" s="92">
        <v>73182</v>
      </c>
      <c r="S63" s="93">
        <v>520</v>
      </c>
      <c r="T63" s="94"/>
      <c r="U63" s="95">
        <v>30.311891645611563</v>
      </c>
      <c r="V63" s="96">
        <v>0.21538334092697653</v>
      </c>
    </row>
    <row r="64" spans="6:8" ht="15">
      <c r="F64" s="120"/>
      <c r="G64" s="120"/>
      <c r="H64" s="120"/>
    </row>
    <row r="65" spans="4:16" ht="16.5">
      <c r="D65" s="121"/>
      <c r="G65" s="122"/>
      <c r="H65" s="122"/>
      <c r="I65" s="122"/>
      <c r="J65" s="122"/>
      <c r="K65" s="122"/>
      <c r="L65" s="122"/>
      <c r="M65" s="122"/>
      <c r="N65" s="122"/>
      <c r="O65" s="122"/>
      <c r="P65" s="122"/>
    </row>
    <row r="66" ht="15">
      <c r="H66" s="122"/>
    </row>
    <row r="67" ht="15">
      <c r="H67" s="123"/>
    </row>
  </sheetData>
  <sheetProtection/>
  <mergeCells count="14">
    <mergeCell ref="F2:F4"/>
    <mergeCell ref="G2:H3"/>
    <mergeCell ref="I2:J3"/>
    <mergeCell ref="K2:N2"/>
    <mergeCell ref="O2:P3"/>
    <mergeCell ref="K3:L3"/>
    <mergeCell ref="M3:N3"/>
    <mergeCell ref="A63:D63"/>
    <mergeCell ref="A1:P1"/>
    <mergeCell ref="A2:A4"/>
    <mergeCell ref="B2:B4"/>
    <mergeCell ref="C2:C4"/>
    <mergeCell ref="D2:D4"/>
    <mergeCell ref="E2:E4"/>
  </mergeCells>
  <printOptions horizontalCentered="1"/>
  <pageMargins left="0.5905511811023623" right="0.3937007874015748" top="0.5905511811023623" bottom="0.5905511811023623" header="0" footer="0"/>
  <pageSetup fitToHeight="2" fitToWidth="1" horizontalDpi="600" verticalDpi="600" orientation="landscape" paperSize="8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Y77"/>
  <sheetViews>
    <sheetView zoomScale="80" zoomScaleNormal="80" zoomScaleSheetLayoutView="80" zoomScalePageLayoutView="0" workbookViewId="0" topLeftCell="A8">
      <pane xSplit="2" ySplit="8" topLeftCell="C68" activePane="bottomRight" state="frozen"/>
      <selection pane="topLeft" activeCell="A8" sqref="A8"/>
      <selection pane="topRight" activeCell="D8" sqref="D8"/>
      <selection pane="bottomLeft" activeCell="A16" sqref="A16"/>
      <selection pane="bottomRight" activeCell="B16" sqref="B16:B71"/>
    </sheetView>
  </sheetViews>
  <sheetFormatPr defaultColWidth="9.00390625" defaultRowHeight="12.75"/>
  <cols>
    <col min="1" max="1" width="8.625" style="1" customWidth="1"/>
    <col min="2" max="2" width="29.125" style="3" customWidth="1"/>
    <col min="3" max="4" width="20.625" style="1" customWidth="1"/>
    <col min="5" max="5" width="11.375" style="1" customWidth="1"/>
    <col min="6" max="6" width="13.625" style="1" customWidth="1"/>
    <col min="7" max="7" width="20.00390625" style="1" customWidth="1"/>
    <col min="8" max="8" width="10.125" style="1" customWidth="1"/>
    <col min="9" max="9" width="11.25390625" style="1" customWidth="1"/>
    <col min="10" max="10" width="16.25390625" style="1" customWidth="1"/>
    <col min="11" max="11" width="13.375" style="1" customWidth="1"/>
    <col min="12" max="12" width="14.25390625" style="1" customWidth="1"/>
    <col min="13" max="13" width="17.375" style="1" customWidth="1"/>
    <col min="14" max="14" width="13.25390625" style="1" customWidth="1"/>
    <col min="15" max="15" width="17.375" style="1" customWidth="1"/>
    <col min="16" max="16" width="12.75390625" style="1" customWidth="1"/>
    <col min="17" max="17" width="10.875" style="1" customWidth="1"/>
    <col min="18" max="18" width="10.00390625" style="1" customWidth="1"/>
    <col min="19" max="19" width="12.75390625" style="1" customWidth="1"/>
    <col min="20" max="20" width="9.125" style="1" customWidth="1"/>
    <col min="21" max="21" width="12.375" style="1" customWidth="1"/>
    <col min="22" max="22" width="13.375" style="1" customWidth="1"/>
    <col min="23" max="23" width="9.125" style="1" customWidth="1"/>
    <col min="24" max="24" width="18.25390625" style="1" customWidth="1"/>
    <col min="25" max="25" width="11.875" style="1" customWidth="1"/>
    <col min="26" max="16384" width="9.125" style="1" customWidth="1"/>
  </cols>
  <sheetData>
    <row r="1" ht="24.75" customHeight="1">
      <c r="B1" s="2"/>
    </row>
    <row r="2" ht="18.75" customHeight="1">
      <c r="B2" s="2"/>
    </row>
    <row r="3" ht="10.5" customHeight="1">
      <c r="B3" s="2"/>
    </row>
    <row r="4" ht="29.25" customHeight="1">
      <c r="B4" s="2"/>
    </row>
    <row r="5" spans="2:15" ht="12.75" customHeight="1" thickBot="1">
      <c r="B5" s="4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6"/>
      <c r="O5" s="6"/>
    </row>
    <row r="6" spans="3:9" ht="19.5" customHeight="1">
      <c r="C6" s="185"/>
      <c r="D6" s="185"/>
      <c r="E6" s="185"/>
      <c r="F6" s="185"/>
      <c r="G6" s="185"/>
      <c r="H6" s="185"/>
      <c r="I6" s="7"/>
    </row>
    <row r="7" ht="18.75">
      <c r="B7" s="8"/>
    </row>
    <row r="8" spans="2:17" ht="36.75" customHeight="1">
      <c r="B8" s="9"/>
      <c r="C8" s="186" t="s">
        <v>0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74"/>
      <c r="Q8" s="74"/>
    </row>
    <row r="9" spans="3:7" ht="24" customHeight="1">
      <c r="C9" s="179" t="s">
        <v>1</v>
      </c>
      <c r="D9" s="179"/>
      <c r="E9" s="179"/>
      <c r="F9" s="179"/>
      <c r="G9" s="179"/>
    </row>
    <row r="10" spans="3:7" ht="22.5" customHeight="1">
      <c r="C10" s="3"/>
      <c r="D10" s="3"/>
      <c r="E10" s="10"/>
      <c r="F10" s="10"/>
      <c r="G10" s="3"/>
    </row>
    <row r="11" spans="1:13" ht="23.25" customHeight="1" thickBot="1">
      <c r="A11" s="11"/>
      <c r="B11" s="72" t="s">
        <v>2</v>
      </c>
      <c r="E11" s="12"/>
      <c r="F11" s="12"/>
      <c r="G11" s="13"/>
      <c r="H11" s="13"/>
      <c r="I11" s="13"/>
      <c r="J11" s="12"/>
      <c r="K11" s="12"/>
      <c r="L11" s="12"/>
      <c r="M11" s="12"/>
    </row>
    <row r="12" spans="1:23" s="8" customFormat="1" ht="22.5" customHeight="1">
      <c r="A12" s="180" t="s">
        <v>3</v>
      </c>
      <c r="B12" s="180" t="s">
        <v>4</v>
      </c>
      <c r="C12" s="180" t="s">
        <v>6</v>
      </c>
      <c r="D12" s="168" t="s">
        <v>158</v>
      </c>
      <c r="E12" s="183" t="s">
        <v>5</v>
      </c>
      <c r="F12" s="184"/>
      <c r="G12" s="184"/>
      <c r="H12" s="184"/>
      <c r="I12" s="184"/>
      <c r="J12" s="184"/>
      <c r="K12" s="184"/>
      <c r="L12" s="184"/>
      <c r="M12" s="184"/>
      <c r="N12" s="170" t="s">
        <v>7</v>
      </c>
      <c r="O12" s="171"/>
      <c r="P12" s="172" t="s">
        <v>8</v>
      </c>
      <c r="Q12" s="174" t="s">
        <v>9</v>
      </c>
      <c r="R12" s="176" t="s">
        <v>10</v>
      </c>
      <c r="S12" s="176" t="s">
        <v>11</v>
      </c>
      <c r="W12" s="178"/>
    </row>
    <row r="13" spans="1:24" s="8" customFormat="1" ht="203.25" customHeight="1">
      <c r="A13" s="181"/>
      <c r="B13" s="181"/>
      <c r="C13" s="181"/>
      <c r="D13" s="168"/>
      <c r="E13" s="163" t="s">
        <v>13</v>
      </c>
      <c r="F13" s="163"/>
      <c r="G13" s="163"/>
      <c r="H13" s="164" t="s">
        <v>14</v>
      </c>
      <c r="I13" s="164"/>
      <c r="J13" s="165"/>
      <c r="K13" s="160" t="s">
        <v>12</v>
      </c>
      <c r="L13" s="161"/>
      <c r="M13" s="162"/>
      <c r="N13" s="166" t="s">
        <v>15</v>
      </c>
      <c r="O13" s="167"/>
      <c r="P13" s="173"/>
      <c r="Q13" s="175"/>
      <c r="R13" s="177"/>
      <c r="S13" s="177"/>
      <c r="W13" s="178"/>
      <c r="X13" s="169"/>
    </row>
    <row r="14" spans="1:24" s="8" customFormat="1" ht="52.5" customHeight="1">
      <c r="A14" s="181"/>
      <c r="B14" s="182"/>
      <c r="C14" s="182"/>
      <c r="D14" s="168"/>
      <c r="E14" s="14" t="s">
        <v>16</v>
      </c>
      <c r="F14" s="14" t="s">
        <v>17</v>
      </c>
      <c r="G14" s="14" t="s">
        <v>18</v>
      </c>
      <c r="H14" s="14" t="s">
        <v>19</v>
      </c>
      <c r="I14" s="14" t="s">
        <v>17</v>
      </c>
      <c r="J14" s="15" t="s">
        <v>18</v>
      </c>
      <c r="K14" s="14" t="s">
        <v>19</v>
      </c>
      <c r="L14" s="14" t="s">
        <v>17</v>
      </c>
      <c r="M14" s="15" t="s">
        <v>18</v>
      </c>
      <c r="N14" s="16" t="s">
        <v>17</v>
      </c>
      <c r="O14" s="17" t="s">
        <v>18</v>
      </c>
      <c r="P14" s="173"/>
      <c r="Q14" s="175"/>
      <c r="R14" s="177"/>
      <c r="S14" s="177"/>
      <c r="W14" s="178"/>
      <c r="X14" s="169"/>
    </row>
    <row r="15" spans="1:25" s="24" customFormat="1" ht="18" customHeight="1">
      <c r="A15" s="18">
        <v>1</v>
      </c>
      <c r="B15" s="18">
        <v>2</v>
      </c>
      <c r="C15" s="18">
        <v>13</v>
      </c>
      <c r="D15" s="18"/>
      <c r="E15" s="18">
        <v>14</v>
      </c>
      <c r="F15" s="18">
        <v>15</v>
      </c>
      <c r="G15" s="18">
        <v>16</v>
      </c>
      <c r="H15" s="18">
        <v>17</v>
      </c>
      <c r="I15" s="18">
        <v>18</v>
      </c>
      <c r="J15" s="19">
        <v>19</v>
      </c>
      <c r="K15" s="18">
        <v>20</v>
      </c>
      <c r="L15" s="19">
        <v>21</v>
      </c>
      <c r="M15" s="19">
        <v>22</v>
      </c>
      <c r="N15" s="20">
        <v>23</v>
      </c>
      <c r="O15" s="21">
        <v>24</v>
      </c>
      <c r="P15" s="22">
        <v>25</v>
      </c>
      <c r="Q15" s="23">
        <v>26</v>
      </c>
      <c r="R15" s="18">
        <v>27</v>
      </c>
      <c r="S15" s="18">
        <v>28</v>
      </c>
      <c r="U15" s="25" t="s">
        <v>20</v>
      </c>
      <c r="V15" s="25" t="s">
        <v>21</v>
      </c>
      <c r="X15" s="25" t="s">
        <v>22</v>
      </c>
      <c r="Y15" s="25" t="s">
        <v>23</v>
      </c>
    </row>
    <row r="16" spans="1:25" s="24" customFormat="1" ht="30" customHeight="1">
      <c r="A16" s="26">
        <v>202</v>
      </c>
      <c r="B16" s="27" t="s">
        <v>24</v>
      </c>
      <c r="C16" s="28">
        <v>2013350.57</v>
      </c>
      <c r="D16" s="28">
        <f>E16+H16+K16</f>
        <v>2146</v>
      </c>
      <c r="E16" s="14">
        <v>2093</v>
      </c>
      <c r="F16" s="14">
        <v>2093</v>
      </c>
      <c r="G16" s="14">
        <v>1882496.6</v>
      </c>
      <c r="H16" s="14">
        <v>53</v>
      </c>
      <c r="I16" s="14">
        <v>53</v>
      </c>
      <c r="J16" s="15">
        <v>130853.97</v>
      </c>
      <c r="K16" s="29">
        <v>0</v>
      </c>
      <c r="L16" s="29">
        <v>0</v>
      </c>
      <c r="M16" s="30">
        <v>0</v>
      </c>
      <c r="N16" s="31">
        <v>0</v>
      </c>
      <c r="O16" s="32">
        <v>0</v>
      </c>
      <c r="P16" s="33">
        <v>6300</v>
      </c>
      <c r="Q16" s="34">
        <v>2146</v>
      </c>
      <c r="R16" s="35">
        <v>34.06349206349206</v>
      </c>
      <c r="S16" s="36">
        <v>-4154</v>
      </c>
      <c r="U16" s="24">
        <v>2074</v>
      </c>
      <c r="V16" s="37">
        <v>72</v>
      </c>
      <c r="X16" s="38">
        <v>32.92063492063492</v>
      </c>
      <c r="Y16" s="39">
        <v>1.142857142857146</v>
      </c>
    </row>
    <row r="17" spans="1:25" s="24" customFormat="1" ht="30" customHeight="1">
      <c r="A17" s="26">
        <v>302</v>
      </c>
      <c r="B17" s="27" t="s">
        <v>25</v>
      </c>
      <c r="C17" s="28">
        <v>479037.47</v>
      </c>
      <c r="D17" s="28">
        <f aca="true" t="shared" si="0" ref="D17:D71">E17+H17+K17</f>
        <v>541</v>
      </c>
      <c r="E17" s="14">
        <v>541</v>
      </c>
      <c r="F17" s="14">
        <v>531</v>
      </c>
      <c r="G17" s="14">
        <v>479037.47</v>
      </c>
      <c r="H17" s="14">
        <v>0</v>
      </c>
      <c r="I17" s="14">
        <v>0</v>
      </c>
      <c r="J17" s="15">
        <v>0</v>
      </c>
      <c r="K17" s="29">
        <v>0</v>
      </c>
      <c r="L17" s="29">
        <v>0</v>
      </c>
      <c r="M17" s="30">
        <v>0</v>
      </c>
      <c r="N17" s="31">
        <v>0</v>
      </c>
      <c r="O17" s="32">
        <v>0</v>
      </c>
      <c r="P17" s="33">
        <v>2211</v>
      </c>
      <c r="Q17" s="34">
        <v>531</v>
      </c>
      <c r="R17" s="35">
        <v>24.01628222523745</v>
      </c>
      <c r="S17" s="36">
        <v>-1680</v>
      </c>
      <c r="U17" s="24">
        <v>531</v>
      </c>
      <c r="V17" s="37">
        <v>0</v>
      </c>
      <c r="X17" s="38">
        <v>24.01628222523745</v>
      </c>
      <c r="Y17" s="39">
        <v>0</v>
      </c>
    </row>
    <row r="18" spans="1:25" s="24" customFormat="1" ht="30" customHeight="1">
      <c r="A18" s="26">
        <v>402</v>
      </c>
      <c r="B18" s="27" t="s">
        <v>26</v>
      </c>
      <c r="C18" s="28">
        <v>647604.08</v>
      </c>
      <c r="D18" s="28">
        <f t="shared" si="0"/>
        <v>512</v>
      </c>
      <c r="E18" s="14">
        <v>511</v>
      </c>
      <c r="F18" s="14">
        <v>511</v>
      </c>
      <c r="G18" s="14">
        <v>643665.0199999999</v>
      </c>
      <c r="H18" s="14">
        <v>0</v>
      </c>
      <c r="I18" s="14">
        <v>0</v>
      </c>
      <c r="J18" s="15">
        <v>0</v>
      </c>
      <c r="K18" s="29">
        <v>1</v>
      </c>
      <c r="L18" s="29">
        <v>1</v>
      </c>
      <c r="M18" s="30">
        <v>3939.06</v>
      </c>
      <c r="N18" s="31">
        <v>1</v>
      </c>
      <c r="O18" s="32">
        <v>3939.06</v>
      </c>
      <c r="P18" s="33">
        <v>2648</v>
      </c>
      <c r="Q18" s="34">
        <v>512</v>
      </c>
      <c r="R18" s="35">
        <v>19.335347432024168</v>
      </c>
      <c r="S18" s="36">
        <v>-2136</v>
      </c>
      <c r="U18" s="24">
        <v>512</v>
      </c>
      <c r="V18" s="37">
        <v>0</v>
      </c>
      <c r="X18" s="38">
        <v>19.335347432024168</v>
      </c>
      <c r="Y18" s="39">
        <v>0</v>
      </c>
    </row>
    <row r="19" spans="1:25" s="24" customFormat="1" ht="30" customHeight="1">
      <c r="A19" s="26">
        <v>502</v>
      </c>
      <c r="B19" s="27" t="s">
        <v>27</v>
      </c>
      <c r="C19" s="28">
        <v>260336.09</v>
      </c>
      <c r="D19" s="28">
        <f t="shared" si="0"/>
        <v>351</v>
      </c>
      <c r="E19" s="14">
        <v>351</v>
      </c>
      <c r="F19" s="14">
        <v>351</v>
      </c>
      <c r="G19" s="14">
        <v>260336.09</v>
      </c>
      <c r="H19" s="14">
        <v>0</v>
      </c>
      <c r="I19" s="14">
        <v>0</v>
      </c>
      <c r="J19" s="15">
        <v>0</v>
      </c>
      <c r="K19" s="29">
        <v>0</v>
      </c>
      <c r="L19" s="29">
        <v>0</v>
      </c>
      <c r="M19" s="30">
        <v>0</v>
      </c>
      <c r="N19" s="31">
        <v>0</v>
      </c>
      <c r="O19" s="32">
        <v>0</v>
      </c>
      <c r="P19" s="33">
        <v>3434</v>
      </c>
      <c r="Q19" s="34">
        <v>351</v>
      </c>
      <c r="R19" s="35">
        <v>10.221316249271986</v>
      </c>
      <c r="S19" s="36">
        <v>-3083</v>
      </c>
      <c r="U19" s="24">
        <v>351</v>
      </c>
      <c r="V19" s="37">
        <v>0</v>
      </c>
      <c r="X19" s="38">
        <v>10.221316249271986</v>
      </c>
      <c r="Y19" s="39">
        <v>0</v>
      </c>
    </row>
    <row r="20" spans="1:25" s="24" customFormat="1" ht="30" customHeight="1">
      <c r="A20" s="26">
        <v>602</v>
      </c>
      <c r="B20" s="27" t="s">
        <v>28</v>
      </c>
      <c r="C20" s="28">
        <v>4351967.67</v>
      </c>
      <c r="D20" s="28">
        <f t="shared" si="0"/>
        <v>3346</v>
      </c>
      <c r="E20" s="14">
        <v>3339</v>
      </c>
      <c r="F20" s="14">
        <v>3137</v>
      </c>
      <c r="G20" s="14">
        <v>4342181.4</v>
      </c>
      <c r="H20" s="14">
        <v>0</v>
      </c>
      <c r="I20" s="14">
        <v>0</v>
      </c>
      <c r="J20" s="15">
        <v>0</v>
      </c>
      <c r="K20" s="29">
        <v>7</v>
      </c>
      <c r="L20" s="29">
        <v>7</v>
      </c>
      <c r="M20" s="30">
        <v>9786.27</v>
      </c>
      <c r="N20" s="31">
        <v>7</v>
      </c>
      <c r="O20" s="32">
        <v>9786.27</v>
      </c>
      <c r="P20" s="33">
        <v>3459</v>
      </c>
      <c r="Q20" s="34">
        <v>3144</v>
      </c>
      <c r="R20" s="35">
        <v>90.89332176929749</v>
      </c>
      <c r="S20" s="36">
        <v>-315</v>
      </c>
      <c r="U20" s="24">
        <v>2892</v>
      </c>
      <c r="V20" s="37">
        <v>252</v>
      </c>
      <c r="X20" s="38">
        <v>83.60797918473547</v>
      </c>
      <c r="Y20" s="39">
        <v>7.2853425845620166</v>
      </c>
    </row>
    <row r="21" spans="1:25" s="24" customFormat="1" ht="30" customHeight="1">
      <c r="A21" s="26">
        <v>701</v>
      </c>
      <c r="B21" s="27" t="s">
        <v>29</v>
      </c>
      <c r="C21" s="28">
        <v>6417863.41</v>
      </c>
      <c r="D21" s="28">
        <f t="shared" si="0"/>
        <v>7467</v>
      </c>
      <c r="E21" s="14">
        <v>6998</v>
      </c>
      <c r="F21" s="14">
        <v>6897</v>
      </c>
      <c r="G21" s="14">
        <v>6165760.23</v>
      </c>
      <c r="H21" s="14">
        <v>0</v>
      </c>
      <c r="I21" s="14">
        <v>0</v>
      </c>
      <c r="J21" s="15">
        <v>0</v>
      </c>
      <c r="K21" s="29">
        <v>469</v>
      </c>
      <c r="L21" s="29">
        <v>469</v>
      </c>
      <c r="M21" s="30">
        <v>252103.18</v>
      </c>
      <c r="N21" s="31">
        <v>469</v>
      </c>
      <c r="O21" s="32">
        <v>252103.18</v>
      </c>
      <c r="P21" s="33">
        <v>20997</v>
      </c>
      <c r="Q21" s="34">
        <v>7366</v>
      </c>
      <c r="R21" s="35">
        <v>35.081202076487116</v>
      </c>
      <c r="S21" s="36">
        <v>-13631</v>
      </c>
      <c r="U21" s="24">
        <v>7358</v>
      </c>
      <c r="V21" s="37">
        <v>8</v>
      </c>
      <c r="X21" s="38">
        <v>35.043101395437446</v>
      </c>
      <c r="Y21" s="39">
        <v>0.038100681049670015</v>
      </c>
    </row>
    <row r="22" spans="1:25" s="24" customFormat="1" ht="30" customHeight="1">
      <c r="A22" s="26">
        <v>802</v>
      </c>
      <c r="B22" s="27" t="s">
        <v>30</v>
      </c>
      <c r="C22" s="28">
        <v>1635647.92</v>
      </c>
      <c r="D22" s="28">
        <f t="shared" si="0"/>
        <v>1354</v>
      </c>
      <c r="E22" s="14">
        <v>1354</v>
      </c>
      <c r="F22" s="14">
        <v>1352</v>
      </c>
      <c r="G22" s="14">
        <v>1635647.92</v>
      </c>
      <c r="H22" s="14">
        <v>0</v>
      </c>
      <c r="I22" s="14">
        <v>0</v>
      </c>
      <c r="J22" s="15">
        <v>0</v>
      </c>
      <c r="K22" s="29">
        <v>0</v>
      </c>
      <c r="L22" s="29">
        <v>0</v>
      </c>
      <c r="M22" s="30">
        <v>0</v>
      </c>
      <c r="N22" s="31">
        <v>0</v>
      </c>
      <c r="O22" s="32">
        <v>0</v>
      </c>
      <c r="P22" s="33">
        <v>1977</v>
      </c>
      <c r="Q22" s="34">
        <v>1352</v>
      </c>
      <c r="R22" s="35">
        <v>68.38644410723319</v>
      </c>
      <c r="S22" s="36">
        <v>-625</v>
      </c>
      <c r="U22" s="24">
        <v>1352</v>
      </c>
      <c r="V22" s="37">
        <v>0</v>
      </c>
      <c r="X22" s="38">
        <v>68.38644410723319</v>
      </c>
      <c r="Y22" s="39">
        <v>0</v>
      </c>
    </row>
    <row r="23" spans="1:25" s="24" customFormat="1" ht="30" customHeight="1">
      <c r="A23" s="26">
        <v>902</v>
      </c>
      <c r="B23" s="27" t="s">
        <v>31</v>
      </c>
      <c r="C23" s="28">
        <v>13790209.42</v>
      </c>
      <c r="D23" s="28">
        <f t="shared" si="0"/>
        <v>10756</v>
      </c>
      <c r="E23" s="14">
        <v>10508</v>
      </c>
      <c r="F23" s="14">
        <v>10403</v>
      </c>
      <c r="G23" s="14">
        <v>13580728.53</v>
      </c>
      <c r="H23" s="14">
        <v>0</v>
      </c>
      <c r="I23" s="14">
        <v>0</v>
      </c>
      <c r="J23" s="15">
        <v>0</v>
      </c>
      <c r="K23" s="29">
        <v>248</v>
      </c>
      <c r="L23" s="29">
        <v>248</v>
      </c>
      <c r="M23" s="30">
        <v>209480.89</v>
      </c>
      <c r="N23" s="31">
        <v>248</v>
      </c>
      <c r="O23" s="32">
        <v>209480.89</v>
      </c>
      <c r="P23" s="33">
        <v>13789</v>
      </c>
      <c r="Q23" s="34">
        <v>10651</v>
      </c>
      <c r="R23" s="35">
        <v>77.24272971208934</v>
      </c>
      <c r="S23" s="36">
        <v>-3138</v>
      </c>
      <c r="U23" s="24">
        <v>10244</v>
      </c>
      <c r="V23" s="37">
        <v>407</v>
      </c>
      <c r="X23" s="38">
        <v>74.29110160272681</v>
      </c>
      <c r="Y23" s="39">
        <v>2.951628109362531</v>
      </c>
    </row>
    <row r="24" spans="1:25" s="24" customFormat="1" ht="30" customHeight="1">
      <c r="A24" s="26">
        <v>1002</v>
      </c>
      <c r="B24" s="27" t="s">
        <v>32</v>
      </c>
      <c r="C24" s="28">
        <v>2669626.87</v>
      </c>
      <c r="D24" s="28">
        <f t="shared" si="0"/>
        <v>2268</v>
      </c>
      <c r="E24" s="14">
        <v>2243</v>
      </c>
      <c r="F24" s="14">
        <v>2239</v>
      </c>
      <c r="G24" s="14">
        <v>2610646.21</v>
      </c>
      <c r="H24" s="14">
        <v>25</v>
      </c>
      <c r="I24" s="14">
        <v>25</v>
      </c>
      <c r="J24" s="15">
        <v>58980.66</v>
      </c>
      <c r="K24" s="29">
        <v>0</v>
      </c>
      <c r="L24" s="29">
        <v>0</v>
      </c>
      <c r="M24" s="30">
        <v>0</v>
      </c>
      <c r="N24" s="31">
        <v>0</v>
      </c>
      <c r="O24" s="32">
        <v>0</v>
      </c>
      <c r="P24" s="33">
        <v>3552</v>
      </c>
      <c r="Q24" s="34">
        <v>2264</v>
      </c>
      <c r="R24" s="35">
        <v>63.73873873873874</v>
      </c>
      <c r="S24" s="36">
        <v>-1288</v>
      </c>
      <c r="U24" s="24">
        <v>2264</v>
      </c>
      <c r="V24" s="37">
        <v>0</v>
      </c>
      <c r="X24" s="38">
        <v>63.73873873873874</v>
      </c>
      <c r="Y24" s="39">
        <v>0</v>
      </c>
    </row>
    <row r="25" spans="1:25" s="24" customFormat="1" ht="30" customHeight="1">
      <c r="A25" s="26">
        <v>1102</v>
      </c>
      <c r="B25" s="27" t="s">
        <v>33</v>
      </c>
      <c r="C25" s="28">
        <v>1021537.6799999999</v>
      </c>
      <c r="D25" s="28">
        <f t="shared" si="0"/>
        <v>927</v>
      </c>
      <c r="E25" s="14">
        <v>926</v>
      </c>
      <c r="F25" s="14">
        <v>926</v>
      </c>
      <c r="G25" s="14">
        <v>1020158.45</v>
      </c>
      <c r="H25" s="14">
        <v>1</v>
      </c>
      <c r="I25" s="14">
        <v>1</v>
      </c>
      <c r="J25" s="15">
        <v>1379.23</v>
      </c>
      <c r="K25" s="29">
        <v>0</v>
      </c>
      <c r="L25" s="29">
        <v>0</v>
      </c>
      <c r="M25" s="30">
        <v>0</v>
      </c>
      <c r="N25" s="31">
        <v>0</v>
      </c>
      <c r="O25" s="32">
        <v>0</v>
      </c>
      <c r="P25" s="33">
        <v>2994</v>
      </c>
      <c r="Q25" s="34">
        <v>927</v>
      </c>
      <c r="R25" s="35">
        <v>30.96192384769539</v>
      </c>
      <c r="S25" s="36">
        <v>-2067</v>
      </c>
      <c r="U25" s="24">
        <v>894</v>
      </c>
      <c r="V25" s="37">
        <v>33</v>
      </c>
      <c r="X25" s="38">
        <v>29.859719438877754</v>
      </c>
      <c r="Y25" s="39">
        <v>1.102204408817638</v>
      </c>
    </row>
    <row r="26" spans="1:25" s="24" customFormat="1" ht="30" customHeight="1">
      <c r="A26" s="26">
        <v>1202</v>
      </c>
      <c r="B26" s="27" t="s">
        <v>34</v>
      </c>
      <c r="C26" s="28">
        <v>2925432.45</v>
      </c>
      <c r="D26" s="28">
        <f t="shared" si="0"/>
        <v>2240</v>
      </c>
      <c r="E26" s="14">
        <v>2240</v>
      </c>
      <c r="F26" s="14">
        <v>2240</v>
      </c>
      <c r="G26" s="14">
        <v>2925432.45</v>
      </c>
      <c r="H26" s="14">
        <v>0</v>
      </c>
      <c r="I26" s="14">
        <v>0</v>
      </c>
      <c r="J26" s="15">
        <v>0</v>
      </c>
      <c r="K26" s="29">
        <v>0</v>
      </c>
      <c r="L26" s="29">
        <v>0</v>
      </c>
      <c r="M26" s="30">
        <v>0</v>
      </c>
      <c r="N26" s="31">
        <v>0</v>
      </c>
      <c r="O26" s="32">
        <v>0</v>
      </c>
      <c r="P26" s="33">
        <v>9720</v>
      </c>
      <c r="Q26" s="34">
        <v>2240</v>
      </c>
      <c r="R26" s="35">
        <v>23.045267489711936</v>
      </c>
      <c r="S26" s="36">
        <v>-7480</v>
      </c>
      <c r="U26" s="24">
        <v>2240</v>
      </c>
      <c r="V26" s="37">
        <v>0</v>
      </c>
      <c r="X26" s="38">
        <v>23.045267489711936</v>
      </c>
      <c r="Y26" s="39">
        <v>0</v>
      </c>
    </row>
    <row r="27" spans="1:25" s="24" customFormat="1" ht="30" customHeight="1">
      <c r="A27" s="26">
        <v>1302</v>
      </c>
      <c r="B27" s="27" t="s">
        <v>35</v>
      </c>
      <c r="C27" s="28">
        <v>7074727.49</v>
      </c>
      <c r="D27" s="28">
        <f t="shared" si="0"/>
        <v>5790</v>
      </c>
      <c r="E27" s="14">
        <v>5790</v>
      </c>
      <c r="F27" s="14">
        <v>5762</v>
      </c>
      <c r="G27" s="14">
        <v>7074727.49</v>
      </c>
      <c r="H27" s="14">
        <v>0</v>
      </c>
      <c r="I27" s="14">
        <v>0</v>
      </c>
      <c r="J27" s="15">
        <v>0</v>
      </c>
      <c r="K27" s="29">
        <v>0</v>
      </c>
      <c r="L27" s="29">
        <v>0</v>
      </c>
      <c r="M27" s="30">
        <v>0</v>
      </c>
      <c r="N27" s="31">
        <v>0</v>
      </c>
      <c r="O27" s="32">
        <v>0</v>
      </c>
      <c r="P27" s="33">
        <v>8343</v>
      </c>
      <c r="Q27" s="34">
        <v>5762</v>
      </c>
      <c r="R27" s="35">
        <v>69.06388589236485</v>
      </c>
      <c r="S27" s="36">
        <v>-2581</v>
      </c>
      <c r="U27" s="24">
        <v>5582</v>
      </c>
      <c r="V27" s="37">
        <v>180</v>
      </c>
      <c r="X27" s="38">
        <v>66.90638858923649</v>
      </c>
      <c r="Y27" s="39">
        <v>2.157497303128366</v>
      </c>
    </row>
    <row r="28" spans="1:25" s="24" customFormat="1" ht="30" customHeight="1">
      <c r="A28" s="26">
        <v>1402</v>
      </c>
      <c r="B28" s="27" t="s">
        <v>36</v>
      </c>
      <c r="C28" s="28">
        <v>732140.23</v>
      </c>
      <c r="D28" s="28">
        <f t="shared" si="0"/>
        <v>889</v>
      </c>
      <c r="E28" s="14">
        <v>889</v>
      </c>
      <c r="F28" s="14">
        <v>889</v>
      </c>
      <c r="G28" s="14">
        <v>732140.23</v>
      </c>
      <c r="H28" s="14">
        <v>0</v>
      </c>
      <c r="I28" s="14">
        <v>0</v>
      </c>
      <c r="J28" s="15">
        <v>0</v>
      </c>
      <c r="K28" s="29">
        <v>0</v>
      </c>
      <c r="L28" s="29">
        <v>0</v>
      </c>
      <c r="M28" s="30">
        <v>0</v>
      </c>
      <c r="N28" s="31">
        <v>0</v>
      </c>
      <c r="O28" s="32">
        <v>0</v>
      </c>
      <c r="P28" s="33">
        <v>2512</v>
      </c>
      <c r="Q28" s="34">
        <v>889</v>
      </c>
      <c r="R28" s="35">
        <v>35.390127388535035</v>
      </c>
      <c r="S28" s="36">
        <v>-1623</v>
      </c>
      <c r="U28" s="24">
        <v>889</v>
      </c>
      <c r="V28" s="37">
        <v>0</v>
      </c>
      <c r="X28" s="38">
        <v>35.390127388535035</v>
      </c>
      <c r="Y28" s="39">
        <v>0</v>
      </c>
    </row>
    <row r="29" spans="1:25" s="24" customFormat="1" ht="30" customHeight="1">
      <c r="A29" s="26">
        <v>1502</v>
      </c>
      <c r="B29" s="27" t="s">
        <v>37</v>
      </c>
      <c r="C29" s="28">
        <v>1976219.6</v>
      </c>
      <c r="D29" s="28">
        <f t="shared" si="0"/>
        <v>1989</v>
      </c>
      <c r="E29" s="14">
        <v>1989</v>
      </c>
      <c r="F29" s="14">
        <v>1989</v>
      </c>
      <c r="G29" s="14">
        <v>1976219.6</v>
      </c>
      <c r="H29" s="14">
        <v>0</v>
      </c>
      <c r="I29" s="14">
        <v>0</v>
      </c>
      <c r="J29" s="15">
        <v>0</v>
      </c>
      <c r="K29" s="29">
        <v>0</v>
      </c>
      <c r="L29" s="29">
        <v>0</v>
      </c>
      <c r="M29" s="30">
        <v>0</v>
      </c>
      <c r="N29" s="31">
        <v>0</v>
      </c>
      <c r="O29" s="32">
        <v>0</v>
      </c>
      <c r="P29" s="33">
        <v>6860</v>
      </c>
      <c r="Q29" s="34">
        <v>1989</v>
      </c>
      <c r="R29" s="35">
        <v>28.994169096209912</v>
      </c>
      <c r="S29" s="36">
        <v>-4871</v>
      </c>
      <c r="U29" s="24">
        <v>1989</v>
      </c>
      <c r="V29" s="37">
        <v>0</v>
      </c>
      <c r="X29" s="38">
        <v>28.994169096209912</v>
      </c>
      <c r="Y29" s="39">
        <v>0</v>
      </c>
    </row>
    <row r="30" spans="1:25" s="24" customFormat="1" ht="30" customHeight="1">
      <c r="A30" s="26">
        <v>1602</v>
      </c>
      <c r="B30" s="27" t="s">
        <v>38</v>
      </c>
      <c r="C30" s="28">
        <v>578685.46</v>
      </c>
      <c r="D30" s="28">
        <f t="shared" si="0"/>
        <v>476</v>
      </c>
      <c r="E30" s="14">
        <v>476</v>
      </c>
      <c r="F30" s="14">
        <v>476</v>
      </c>
      <c r="G30" s="14">
        <v>578685.46</v>
      </c>
      <c r="H30" s="14">
        <v>0</v>
      </c>
      <c r="I30" s="14">
        <v>0</v>
      </c>
      <c r="J30" s="15">
        <v>0</v>
      </c>
      <c r="K30" s="29">
        <v>0</v>
      </c>
      <c r="L30" s="29">
        <v>0</v>
      </c>
      <c r="M30" s="30">
        <v>0</v>
      </c>
      <c r="N30" s="31">
        <v>0</v>
      </c>
      <c r="O30" s="32">
        <v>0</v>
      </c>
      <c r="P30" s="33">
        <v>2417</v>
      </c>
      <c r="Q30" s="34">
        <v>476</v>
      </c>
      <c r="R30" s="35">
        <v>19.69383533305751</v>
      </c>
      <c r="S30" s="36">
        <v>-1941</v>
      </c>
      <c r="U30" s="24">
        <v>476</v>
      </c>
      <c r="V30" s="37">
        <v>0</v>
      </c>
      <c r="X30" s="38">
        <v>19.69383533305751</v>
      </c>
      <c r="Y30" s="39">
        <v>0</v>
      </c>
    </row>
    <row r="31" spans="1:25" s="24" customFormat="1" ht="30" customHeight="1">
      <c r="A31" s="26">
        <v>1702</v>
      </c>
      <c r="B31" s="27" t="s">
        <v>39</v>
      </c>
      <c r="C31" s="28">
        <v>2787597.16</v>
      </c>
      <c r="D31" s="28">
        <f t="shared" si="0"/>
        <v>3284</v>
      </c>
      <c r="E31" s="14">
        <v>3278</v>
      </c>
      <c r="F31" s="14">
        <v>3272</v>
      </c>
      <c r="G31" s="14">
        <v>2784370.0900000003</v>
      </c>
      <c r="H31" s="14">
        <v>0</v>
      </c>
      <c r="I31" s="14">
        <v>0</v>
      </c>
      <c r="J31" s="15">
        <v>0</v>
      </c>
      <c r="K31" s="29">
        <v>6</v>
      </c>
      <c r="L31" s="29">
        <v>6</v>
      </c>
      <c r="M31" s="30">
        <v>3227.07</v>
      </c>
      <c r="N31" s="31">
        <v>6</v>
      </c>
      <c r="O31" s="32">
        <v>3227.07</v>
      </c>
      <c r="P31" s="33">
        <v>9160</v>
      </c>
      <c r="Q31" s="34">
        <v>3278</v>
      </c>
      <c r="R31" s="35">
        <v>35.786026200873366</v>
      </c>
      <c r="S31" s="36">
        <v>-5882</v>
      </c>
      <c r="U31" s="24">
        <v>2441</v>
      </c>
      <c r="V31" s="37">
        <v>837</v>
      </c>
      <c r="X31" s="38">
        <v>26.648471615720524</v>
      </c>
      <c r="Y31" s="39">
        <v>9.137554585152841</v>
      </c>
    </row>
    <row r="32" spans="1:25" s="24" customFormat="1" ht="30" customHeight="1">
      <c r="A32" s="26">
        <v>1802</v>
      </c>
      <c r="B32" s="27" t="s">
        <v>40</v>
      </c>
      <c r="C32" s="28">
        <v>3740694.62</v>
      </c>
      <c r="D32" s="28">
        <f t="shared" si="0"/>
        <v>3377</v>
      </c>
      <c r="E32" s="14">
        <v>3307</v>
      </c>
      <c r="F32" s="14">
        <v>2573</v>
      </c>
      <c r="G32" s="14">
        <v>3596178.16</v>
      </c>
      <c r="H32" s="14">
        <v>70</v>
      </c>
      <c r="I32" s="14">
        <v>70</v>
      </c>
      <c r="J32" s="15">
        <v>144516.46</v>
      </c>
      <c r="K32" s="29">
        <v>0</v>
      </c>
      <c r="L32" s="29">
        <v>0</v>
      </c>
      <c r="M32" s="30">
        <v>0</v>
      </c>
      <c r="N32" s="31">
        <v>0</v>
      </c>
      <c r="O32" s="32">
        <v>0</v>
      </c>
      <c r="P32" s="33">
        <v>3850</v>
      </c>
      <c r="Q32" s="34">
        <v>2643</v>
      </c>
      <c r="R32" s="35">
        <v>68.64935064935065</v>
      </c>
      <c r="S32" s="36">
        <v>-1207</v>
      </c>
      <c r="U32" s="24">
        <v>2636</v>
      </c>
      <c r="V32" s="37">
        <v>7</v>
      </c>
      <c r="X32" s="38">
        <v>68.46753246753246</v>
      </c>
      <c r="Y32" s="39">
        <v>0.18181818181818699</v>
      </c>
    </row>
    <row r="33" spans="1:25" s="24" customFormat="1" ht="30" customHeight="1">
      <c r="A33" s="26">
        <v>1902</v>
      </c>
      <c r="B33" s="27" t="s">
        <v>41</v>
      </c>
      <c r="C33" s="28">
        <v>1383277.72</v>
      </c>
      <c r="D33" s="28">
        <f t="shared" si="0"/>
        <v>2190</v>
      </c>
      <c r="E33" s="14">
        <v>2189</v>
      </c>
      <c r="F33" s="14">
        <v>2186</v>
      </c>
      <c r="G33" s="14">
        <v>1382744.18</v>
      </c>
      <c r="H33" s="14">
        <v>0</v>
      </c>
      <c r="I33" s="14">
        <v>0</v>
      </c>
      <c r="J33" s="15">
        <v>0</v>
      </c>
      <c r="K33" s="29">
        <v>1</v>
      </c>
      <c r="L33" s="29">
        <v>1</v>
      </c>
      <c r="M33" s="30">
        <v>533.54</v>
      </c>
      <c r="N33" s="31">
        <v>1</v>
      </c>
      <c r="O33" s="32">
        <v>533.54</v>
      </c>
      <c r="P33" s="33">
        <v>7232</v>
      </c>
      <c r="Q33" s="34">
        <v>2187</v>
      </c>
      <c r="R33" s="35">
        <v>30.240597345132745</v>
      </c>
      <c r="S33" s="36">
        <v>-5045</v>
      </c>
      <c r="U33" s="24">
        <v>2186</v>
      </c>
      <c r="V33" s="37">
        <v>1</v>
      </c>
      <c r="X33" s="38">
        <v>30.226769911504423</v>
      </c>
      <c r="Y33" s="39">
        <v>0.013827433628321728</v>
      </c>
    </row>
    <row r="34" spans="1:25" s="24" customFormat="1" ht="30" customHeight="1">
      <c r="A34" s="26">
        <v>2002</v>
      </c>
      <c r="B34" s="27" t="s">
        <v>42</v>
      </c>
      <c r="C34" s="28">
        <v>6167928.56</v>
      </c>
      <c r="D34" s="28">
        <f t="shared" si="0"/>
        <v>5989</v>
      </c>
      <c r="E34" s="14">
        <v>5273</v>
      </c>
      <c r="F34" s="14">
        <v>5273</v>
      </c>
      <c r="G34" s="14">
        <v>5456636.81</v>
      </c>
      <c r="H34" s="14">
        <v>0</v>
      </c>
      <c r="I34" s="14">
        <v>0</v>
      </c>
      <c r="J34" s="15">
        <v>0</v>
      </c>
      <c r="K34" s="29">
        <v>716</v>
      </c>
      <c r="L34" s="29">
        <v>716</v>
      </c>
      <c r="M34" s="30">
        <v>711291.75</v>
      </c>
      <c r="N34" s="31">
        <v>716</v>
      </c>
      <c r="O34" s="32">
        <v>711291.75</v>
      </c>
      <c r="P34" s="33">
        <v>12875</v>
      </c>
      <c r="Q34" s="34">
        <v>5989</v>
      </c>
      <c r="R34" s="35">
        <v>46.51650485436893</v>
      </c>
      <c r="S34" s="36">
        <v>-6886</v>
      </c>
      <c r="U34" s="24">
        <v>5980</v>
      </c>
      <c r="V34" s="37">
        <v>9</v>
      </c>
      <c r="X34" s="38">
        <v>46.44660194174757</v>
      </c>
      <c r="Y34" s="39">
        <v>0.06990291262135884</v>
      </c>
    </row>
    <row r="35" spans="1:25" s="24" customFormat="1" ht="30" customHeight="1">
      <c r="A35" s="26">
        <v>2102</v>
      </c>
      <c r="B35" s="27" t="s">
        <v>43</v>
      </c>
      <c r="C35" s="28">
        <v>1409209.81</v>
      </c>
      <c r="D35" s="28">
        <f t="shared" si="0"/>
        <v>1378</v>
      </c>
      <c r="E35" s="14">
        <v>1377</v>
      </c>
      <c r="F35" s="14">
        <v>1377</v>
      </c>
      <c r="G35" s="14">
        <v>1408676.27</v>
      </c>
      <c r="H35" s="14">
        <v>0</v>
      </c>
      <c r="I35" s="14">
        <v>0</v>
      </c>
      <c r="J35" s="15">
        <v>0</v>
      </c>
      <c r="K35" s="29">
        <v>1</v>
      </c>
      <c r="L35" s="29">
        <v>1</v>
      </c>
      <c r="M35" s="30">
        <v>533.54</v>
      </c>
      <c r="N35" s="31">
        <v>1</v>
      </c>
      <c r="O35" s="32">
        <v>533.54</v>
      </c>
      <c r="P35" s="33">
        <v>4266</v>
      </c>
      <c r="Q35" s="34">
        <v>1378</v>
      </c>
      <c r="R35" s="35">
        <v>32.3019221753399</v>
      </c>
      <c r="S35" s="36">
        <v>-2888</v>
      </c>
      <c r="U35" s="24">
        <v>1368</v>
      </c>
      <c r="V35" s="37">
        <v>10</v>
      </c>
      <c r="X35" s="38">
        <v>32.06751054852321</v>
      </c>
      <c r="Y35" s="39">
        <v>0.23441162681668715</v>
      </c>
    </row>
    <row r="36" spans="1:25" s="24" customFormat="1" ht="30" customHeight="1">
      <c r="A36" s="26">
        <v>2202</v>
      </c>
      <c r="B36" s="27" t="s">
        <v>44</v>
      </c>
      <c r="C36" s="28">
        <v>955231.04</v>
      </c>
      <c r="D36" s="28">
        <f t="shared" si="0"/>
        <v>833</v>
      </c>
      <c r="E36" s="14">
        <v>830</v>
      </c>
      <c r="F36" s="14">
        <v>830</v>
      </c>
      <c r="G36" s="14">
        <v>945917.42</v>
      </c>
      <c r="H36" s="14">
        <v>3</v>
      </c>
      <c r="I36" s="14">
        <v>3</v>
      </c>
      <c r="J36" s="15">
        <v>9313.62</v>
      </c>
      <c r="K36" s="29">
        <v>0</v>
      </c>
      <c r="L36" s="29">
        <v>0</v>
      </c>
      <c r="M36" s="30">
        <v>0</v>
      </c>
      <c r="N36" s="31">
        <v>0</v>
      </c>
      <c r="O36" s="32">
        <v>0</v>
      </c>
      <c r="P36" s="33">
        <v>2131</v>
      </c>
      <c r="Q36" s="34">
        <v>833</v>
      </c>
      <c r="R36" s="35">
        <v>39.08962928202722</v>
      </c>
      <c r="S36" s="36">
        <v>-1298</v>
      </c>
      <c r="U36" s="24">
        <v>801</v>
      </c>
      <c r="V36" s="37">
        <v>32</v>
      </c>
      <c r="X36" s="38">
        <v>37.58798686062881</v>
      </c>
      <c r="Y36" s="39">
        <v>1.501642421398408</v>
      </c>
    </row>
    <row r="37" spans="1:25" s="24" customFormat="1" ht="30" customHeight="1">
      <c r="A37" s="26">
        <v>2302</v>
      </c>
      <c r="B37" s="27" t="s">
        <v>45</v>
      </c>
      <c r="C37" s="28">
        <v>554513.53</v>
      </c>
      <c r="D37" s="28">
        <f t="shared" si="0"/>
        <v>933</v>
      </c>
      <c r="E37" s="14">
        <v>933</v>
      </c>
      <c r="F37" s="14">
        <v>921</v>
      </c>
      <c r="G37" s="14">
        <v>554513.53</v>
      </c>
      <c r="H37" s="14">
        <v>0</v>
      </c>
      <c r="I37" s="14">
        <v>0</v>
      </c>
      <c r="J37" s="15">
        <v>0</v>
      </c>
      <c r="K37" s="29">
        <v>0</v>
      </c>
      <c r="L37" s="29">
        <v>0</v>
      </c>
      <c r="M37" s="30">
        <v>0</v>
      </c>
      <c r="N37" s="31">
        <v>0</v>
      </c>
      <c r="O37" s="32">
        <v>0</v>
      </c>
      <c r="P37" s="33">
        <v>2399</v>
      </c>
      <c r="Q37" s="34">
        <v>921</v>
      </c>
      <c r="R37" s="35">
        <v>38.39099624843685</v>
      </c>
      <c r="S37" s="36">
        <v>-1478</v>
      </c>
      <c r="U37" s="24">
        <v>921</v>
      </c>
      <c r="V37" s="37">
        <v>0</v>
      </c>
      <c r="X37" s="38">
        <v>38.39099624843685</v>
      </c>
      <c r="Y37" s="39">
        <v>0</v>
      </c>
    </row>
    <row r="38" spans="1:25" s="24" customFormat="1" ht="30" customHeight="1">
      <c r="A38" s="26">
        <v>2402</v>
      </c>
      <c r="B38" s="27" t="s">
        <v>46</v>
      </c>
      <c r="C38" s="28">
        <v>2425755.74</v>
      </c>
      <c r="D38" s="28">
        <f t="shared" si="0"/>
        <v>1764</v>
      </c>
      <c r="E38" s="14">
        <v>1665</v>
      </c>
      <c r="F38" s="14">
        <v>1655</v>
      </c>
      <c r="G38" s="14">
        <v>2215449.87</v>
      </c>
      <c r="H38" s="14">
        <v>99</v>
      </c>
      <c r="I38" s="14">
        <v>99</v>
      </c>
      <c r="J38" s="15">
        <v>210305.87</v>
      </c>
      <c r="K38" s="29">
        <v>0</v>
      </c>
      <c r="L38" s="29">
        <v>0</v>
      </c>
      <c r="M38" s="30">
        <v>0</v>
      </c>
      <c r="N38" s="31">
        <v>0</v>
      </c>
      <c r="O38" s="32">
        <v>0</v>
      </c>
      <c r="P38" s="33">
        <v>1650</v>
      </c>
      <c r="Q38" s="34">
        <v>1754</v>
      </c>
      <c r="R38" s="35">
        <v>106.3030303030303</v>
      </c>
      <c r="S38" s="36">
        <v>104</v>
      </c>
      <c r="U38" s="24">
        <v>1664</v>
      </c>
      <c r="V38" s="37">
        <v>90</v>
      </c>
      <c r="X38" s="38">
        <v>100.84848484848484</v>
      </c>
      <c r="Y38" s="39">
        <v>5.454545454545453</v>
      </c>
    </row>
    <row r="39" spans="1:25" s="24" customFormat="1" ht="30" customHeight="1">
      <c r="A39" s="26">
        <v>2502</v>
      </c>
      <c r="B39" s="27" t="s">
        <v>47</v>
      </c>
      <c r="C39" s="28">
        <v>1071977.22</v>
      </c>
      <c r="D39" s="28">
        <f t="shared" si="0"/>
        <v>881</v>
      </c>
      <c r="E39" s="14">
        <v>880</v>
      </c>
      <c r="F39" s="14">
        <v>879</v>
      </c>
      <c r="G39" s="14">
        <v>1070425.57</v>
      </c>
      <c r="H39" s="14">
        <v>0</v>
      </c>
      <c r="I39" s="14">
        <v>0</v>
      </c>
      <c r="J39" s="15">
        <v>0</v>
      </c>
      <c r="K39" s="29">
        <v>1</v>
      </c>
      <c r="L39" s="29">
        <v>1</v>
      </c>
      <c r="M39" s="30">
        <v>1551.65</v>
      </c>
      <c r="N39" s="31">
        <v>1</v>
      </c>
      <c r="O39" s="32">
        <v>1551.65</v>
      </c>
      <c r="P39" s="33">
        <v>3066</v>
      </c>
      <c r="Q39" s="34">
        <v>880</v>
      </c>
      <c r="R39" s="35">
        <v>28.701891715590346</v>
      </c>
      <c r="S39" s="36">
        <v>-2186</v>
      </c>
      <c r="U39" s="24">
        <v>880</v>
      </c>
      <c r="V39" s="37">
        <v>0</v>
      </c>
      <c r="X39" s="38">
        <v>28.701891715590346</v>
      </c>
      <c r="Y39" s="39">
        <v>0</v>
      </c>
    </row>
    <row r="40" spans="1:25" s="24" customFormat="1" ht="30" customHeight="1">
      <c r="A40" s="26">
        <v>2602</v>
      </c>
      <c r="B40" s="27" t="s">
        <v>48</v>
      </c>
      <c r="C40" s="28">
        <v>1008940.46</v>
      </c>
      <c r="D40" s="28">
        <f t="shared" si="0"/>
        <v>811</v>
      </c>
      <c r="E40" s="14">
        <v>787</v>
      </c>
      <c r="F40" s="14">
        <v>787</v>
      </c>
      <c r="G40" s="14">
        <v>951651.83</v>
      </c>
      <c r="H40" s="14">
        <v>24</v>
      </c>
      <c r="I40" s="14">
        <v>24</v>
      </c>
      <c r="J40" s="15">
        <v>57288.63</v>
      </c>
      <c r="K40" s="29">
        <v>0</v>
      </c>
      <c r="L40" s="29">
        <v>0</v>
      </c>
      <c r="M40" s="30">
        <v>0</v>
      </c>
      <c r="N40" s="31">
        <v>0</v>
      </c>
      <c r="O40" s="32">
        <v>0</v>
      </c>
      <c r="P40" s="33">
        <v>1396</v>
      </c>
      <c r="Q40" s="34">
        <v>811</v>
      </c>
      <c r="R40" s="35">
        <v>58.0945558739255</v>
      </c>
      <c r="S40" s="36">
        <v>-585</v>
      </c>
      <c r="U40" s="24">
        <v>813</v>
      </c>
      <c r="V40" s="37">
        <v>-2</v>
      </c>
      <c r="X40" s="38">
        <v>58.2378223495702</v>
      </c>
      <c r="Y40" s="39">
        <v>-0.14326647564470107</v>
      </c>
    </row>
    <row r="41" spans="1:25" s="24" customFormat="1" ht="30" customHeight="1">
      <c r="A41" s="26">
        <v>2702</v>
      </c>
      <c r="B41" s="27" t="s">
        <v>49</v>
      </c>
      <c r="C41" s="28">
        <v>195958.73</v>
      </c>
      <c r="D41" s="28">
        <f t="shared" si="0"/>
        <v>232</v>
      </c>
      <c r="E41" s="14">
        <v>232</v>
      </c>
      <c r="F41" s="14">
        <v>219</v>
      </c>
      <c r="G41" s="14">
        <v>195958.73</v>
      </c>
      <c r="H41" s="14">
        <v>0</v>
      </c>
      <c r="I41" s="14">
        <v>0</v>
      </c>
      <c r="J41" s="15">
        <v>0</v>
      </c>
      <c r="K41" s="29">
        <v>0</v>
      </c>
      <c r="L41" s="29">
        <v>0</v>
      </c>
      <c r="M41" s="30">
        <v>0</v>
      </c>
      <c r="N41" s="31">
        <v>0</v>
      </c>
      <c r="O41" s="32">
        <v>0</v>
      </c>
      <c r="P41" s="33">
        <v>1478</v>
      </c>
      <c r="Q41" s="34">
        <v>219</v>
      </c>
      <c r="R41" s="35">
        <v>14.817320703653586</v>
      </c>
      <c r="S41" s="36">
        <v>-1259</v>
      </c>
      <c r="U41" s="24">
        <v>219</v>
      </c>
      <c r="V41" s="37">
        <v>0</v>
      </c>
      <c r="X41" s="38">
        <v>14.817320703653586</v>
      </c>
      <c r="Y41" s="39">
        <v>0</v>
      </c>
    </row>
    <row r="42" spans="1:25" s="24" customFormat="1" ht="30" customHeight="1">
      <c r="A42" s="26">
        <v>3002</v>
      </c>
      <c r="B42" s="27" t="s">
        <v>50</v>
      </c>
      <c r="C42" s="28">
        <v>2909833.18</v>
      </c>
      <c r="D42" s="28">
        <f t="shared" si="0"/>
        <v>3336</v>
      </c>
      <c r="E42" s="14">
        <v>3283</v>
      </c>
      <c r="F42" s="14">
        <v>3279</v>
      </c>
      <c r="G42" s="14">
        <v>2759701.7</v>
      </c>
      <c r="H42" s="14">
        <v>46</v>
      </c>
      <c r="I42" s="14">
        <v>46</v>
      </c>
      <c r="J42" s="15">
        <v>146396.7</v>
      </c>
      <c r="K42" s="29">
        <v>7</v>
      </c>
      <c r="L42" s="29">
        <v>7</v>
      </c>
      <c r="M42" s="30">
        <v>3734.78</v>
      </c>
      <c r="N42" s="31">
        <v>7</v>
      </c>
      <c r="O42" s="32">
        <v>3734.78</v>
      </c>
      <c r="P42" s="33">
        <v>7850</v>
      </c>
      <c r="Q42" s="34">
        <v>3332</v>
      </c>
      <c r="R42" s="35">
        <v>42.445859872611464</v>
      </c>
      <c r="S42" s="36">
        <v>-4518</v>
      </c>
      <c r="U42" s="24">
        <v>2899</v>
      </c>
      <c r="V42" s="37">
        <v>433</v>
      </c>
      <c r="X42" s="38">
        <v>36.92993630573248</v>
      </c>
      <c r="Y42" s="39">
        <v>5.515923566878982</v>
      </c>
    </row>
    <row r="43" spans="1:25" s="24" customFormat="1" ht="30" customHeight="1">
      <c r="A43" s="26">
        <v>3102</v>
      </c>
      <c r="B43" s="27" t="s">
        <v>51</v>
      </c>
      <c r="C43" s="28">
        <v>5331441.88</v>
      </c>
      <c r="D43" s="28">
        <f t="shared" si="0"/>
        <v>7518</v>
      </c>
      <c r="E43" s="14">
        <v>7376</v>
      </c>
      <c r="F43" s="14">
        <v>6690</v>
      </c>
      <c r="G43" s="14">
        <v>5224248.78</v>
      </c>
      <c r="H43" s="14">
        <v>0</v>
      </c>
      <c r="I43" s="14">
        <v>0</v>
      </c>
      <c r="J43" s="15">
        <v>0</v>
      </c>
      <c r="K43" s="29">
        <v>142</v>
      </c>
      <c r="L43" s="29">
        <v>126</v>
      </c>
      <c r="M43" s="30">
        <v>107193.1</v>
      </c>
      <c r="N43" s="31">
        <v>126</v>
      </c>
      <c r="O43" s="32">
        <v>107193.1</v>
      </c>
      <c r="P43" s="33">
        <v>18490</v>
      </c>
      <c r="Q43" s="34">
        <v>6816</v>
      </c>
      <c r="R43" s="35">
        <v>36.86316928069227</v>
      </c>
      <c r="S43" s="36">
        <v>-11674</v>
      </c>
      <c r="U43" s="24">
        <v>6806</v>
      </c>
      <c r="V43" s="37">
        <v>10</v>
      </c>
      <c r="X43" s="38">
        <v>36.80908599242834</v>
      </c>
      <c r="Y43" s="39">
        <v>0.05408328826393216</v>
      </c>
    </row>
    <row r="44" spans="1:25" s="24" customFormat="1" ht="30" customHeight="1">
      <c r="A44" s="26">
        <v>3202</v>
      </c>
      <c r="B44" s="27" t="s">
        <v>52</v>
      </c>
      <c r="C44" s="28">
        <v>2057957.97</v>
      </c>
      <c r="D44" s="28">
        <f t="shared" si="0"/>
        <v>1395</v>
      </c>
      <c r="E44" s="14">
        <v>1350</v>
      </c>
      <c r="F44" s="14">
        <v>1340</v>
      </c>
      <c r="G44" s="14">
        <v>2023191.55</v>
      </c>
      <c r="H44" s="14">
        <v>0</v>
      </c>
      <c r="I44" s="14">
        <v>0</v>
      </c>
      <c r="J44" s="15">
        <v>0</v>
      </c>
      <c r="K44" s="29">
        <v>45</v>
      </c>
      <c r="L44" s="29">
        <v>45</v>
      </c>
      <c r="M44" s="30">
        <v>34766.42</v>
      </c>
      <c r="N44" s="31">
        <v>45</v>
      </c>
      <c r="O44" s="32">
        <v>34766.42</v>
      </c>
      <c r="P44" s="40">
        <v>4788</v>
      </c>
      <c r="Q44" s="34">
        <v>1385</v>
      </c>
      <c r="R44" s="35">
        <v>28.926482873851295</v>
      </c>
      <c r="S44" s="36">
        <v>-3403</v>
      </c>
      <c r="U44" s="24">
        <v>1385</v>
      </c>
      <c r="V44" s="37">
        <v>0</v>
      </c>
      <c r="X44" s="38">
        <v>28.926482873851295</v>
      </c>
      <c r="Y44" s="39">
        <v>0</v>
      </c>
    </row>
    <row r="45" spans="1:25" s="24" customFormat="1" ht="30" customHeight="1">
      <c r="A45" s="26">
        <v>3302</v>
      </c>
      <c r="B45" s="27" t="s">
        <v>53</v>
      </c>
      <c r="C45" s="28">
        <v>5434864.82</v>
      </c>
      <c r="D45" s="28">
        <f t="shared" si="0"/>
        <v>4950</v>
      </c>
      <c r="E45" s="14">
        <v>4949</v>
      </c>
      <c r="F45" s="14">
        <v>4793</v>
      </c>
      <c r="G45" s="14">
        <v>5434331.28</v>
      </c>
      <c r="H45" s="14">
        <v>0</v>
      </c>
      <c r="I45" s="14">
        <v>0</v>
      </c>
      <c r="J45" s="15">
        <v>0</v>
      </c>
      <c r="K45" s="29">
        <v>1</v>
      </c>
      <c r="L45" s="29">
        <v>1</v>
      </c>
      <c r="M45" s="30">
        <v>533.54</v>
      </c>
      <c r="N45" s="31">
        <v>1</v>
      </c>
      <c r="O45" s="32">
        <v>533.54</v>
      </c>
      <c r="P45" s="33">
        <v>8859</v>
      </c>
      <c r="Q45" s="34">
        <v>4794</v>
      </c>
      <c r="R45" s="35">
        <v>54.1144598713173</v>
      </c>
      <c r="S45" s="36">
        <v>-4065</v>
      </c>
      <c r="U45" s="24">
        <v>4794</v>
      </c>
      <c r="V45" s="37">
        <v>0</v>
      </c>
      <c r="X45" s="38">
        <v>54.1144598713173</v>
      </c>
      <c r="Y45" s="39">
        <v>0</v>
      </c>
    </row>
    <row r="46" spans="1:25" s="24" customFormat="1" ht="30" customHeight="1">
      <c r="A46" s="26">
        <v>3408</v>
      </c>
      <c r="B46" s="27" t="s">
        <v>54</v>
      </c>
      <c r="C46" s="28">
        <v>2965713.69</v>
      </c>
      <c r="D46" s="28">
        <f t="shared" si="0"/>
        <v>3129</v>
      </c>
      <c r="E46" s="14">
        <v>3126</v>
      </c>
      <c r="F46" s="14">
        <v>3124</v>
      </c>
      <c r="G46" s="14">
        <v>2964113.07</v>
      </c>
      <c r="H46" s="14">
        <v>0</v>
      </c>
      <c r="I46" s="14">
        <v>0</v>
      </c>
      <c r="J46" s="15">
        <v>0</v>
      </c>
      <c r="K46" s="29">
        <v>3</v>
      </c>
      <c r="L46" s="29">
        <v>3</v>
      </c>
      <c r="M46" s="30">
        <v>1600.62</v>
      </c>
      <c r="N46" s="31">
        <v>3</v>
      </c>
      <c r="O46" s="32">
        <v>1600.62</v>
      </c>
      <c r="P46" s="33">
        <v>13287</v>
      </c>
      <c r="Q46" s="34">
        <v>3127</v>
      </c>
      <c r="R46" s="35">
        <v>23.534281628659592</v>
      </c>
      <c r="S46" s="36">
        <v>-10160</v>
      </c>
      <c r="U46" s="24">
        <v>3130</v>
      </c>
      <c r="V46" s="37">
        <v>-3</v>
      </c>
      <c r="X46" s="38">
        <v>23.55686008880861</v>
      </c>
      <c r="Y46" s="39">
        <v>-0.022578460149016877</v>
      </c>
    </row>
    <row r="47" spans="1:25" s="24" customFormat="1" ht="30" customHeight="1">
      <c r="A47" s="26">
        <v>3409</v>
      </c>
      <c r="B47" s="27" t="s">
        <v>55</v>
      </c>
      <c r="C47" s="28">
        <v>4902153.74</v>
      </c>
      <c r="D47" s="28">
        <f t="shared" si="0"/>
        <v>3928</v>
      </c>
      <c r="E47" s="14">
        <v>3630</v>
      </c>
      <c r="F47" s="14">
        <v>3630</v>
      </c>
      <c r="G47" s="14">
        <v>4506162.45</v>
      </c>
      <c r="H47" s="14">
        <v>53</v>
      </c>
      <c r="I47" s="14">
        <v>53</v>
      </c>
      <c r="J47" s="15">
        <v>68114.36</v>
      </c>
      <c r="K47" s="29">
        <v>245</v>
      </c>
      <c r="L47" s="29">
        <v>245</v>
      </c>
      <c r="M47" s="30">
        <v>327876.93</v>
      </c>
      <c r="N47" s="31">
        <v>245</v>
      </c>
      <c r="O47" s="32">
        <v>327876.93</v>
      </c>
      <c r="P47" s="33">
        <v>5178</v>
      </c>
      <c r="Q47" s="34">
        <v>3928</v>
      </c>
      <c r="R47" s="35">
        <v>75.85940517574353</v>
      </c>
      <c r="S47" s="36">
        <v>-1250</v>
      </c>
      <c r="U47" s="24">
        <v>3926</v>
      </c>
      <c r="V47" s="37">
        <v>2</v>
      </c>
      <c r="X47" s="38">
        <v>75.82078022402472</v>
      </c>
      <c r="Y47" s="39">
        <v>0.03862495171881619</v>
      </c>
    </row>
    <row r="48" spans="1:25" s="24" customFormat="1" ht="30" customHeight="1">
      <c r="A48" s="26">
        <v>3419</v>
      </c>
      <c r="B48" s="27" t="s">
        <v>56</v>
      </c>
      <c r="C48" s="28">
        <v>1363310.29</v>
      </c>
      <c r="D48" s="28">
        <f t="shared" si="0"/>
        <v>1053</v>
      </c>
      <c r="E48" s="14">
        <v>1053</v>
      </c>
      <c r="F48" s="14">
        <v>1053</v>
      </c>
      <c r="G48" s="14">
        <v>1363310.29</v>
      </c>
      <c r="H48" s="14">
        <v>0</v>
      </c>
      <c r="I48" s="14">
        <v>0</v>
      </c>
      <c r="J48" s="15">
        <v>0</v>
      </c>
      <c r="K48" s="29">
        <v>0</v>
      </c>
      <c r="L48" s="29">
        <v>0</v>
      </c>
      <c r="M48" s="30">
        <v>0</v>
      </c>
      <c r="N48" s="31">
        <v>0</v>
      </c>
      <c r="O48" s="32">
        <v>0</v>
      </c>
      <c r="P48" s="33">
        <v>1064</v>
      </c>
      <c r="Q48" s="34">
        <v>1053</v>
      </c>
      <c r="R48" s="35">
        <v>98.96616541353383</v>
      </c>
      <c r="S48" s="36">
        <v>-11</v>
      </c>
      <c r="U48" s="24">
        <v>1053</v>
      </c>
      <c r="V48" s="37">
        <v>0</v>
      </c>
      <c r="X48" s="38">
        <v>98.96616541353383</v>
      </c>
      <c r="Y48" s="39">
        <v>0</v>
      </c>
    </row>
    <row r="49" spans="1:25" s="24" customFormat="1" ht="30" customHeight="1">
      <c r="A49" s="26">
        <v>3422</v>
      </c>
      <c r="B49" s="27" t="s">
        <v>57</v>
      </c>
      <c r="C49" s="28">
        <v>11079050.14</v>
      </c>
      <c r="D49" s="28">
        <f t="shared" si="0"/>
        <v>9926</v>
      </c>
      <c r="E49" s="14">
        <v>9925</v>
      </c>
      <c r="F49" s="14">
        <v>8944</v>
      </c>
      <c r="G49" s="14">
        <v>11078886.870000001</v>
      </c>
      <c r="H49" s="14">
        <v>0</v>
      </c>
      <c r="I49" s="14">
        <v>0</v>
      </c>
      <c r="J49" s="15">
        <v>0</v>
      </c>
      <c r="K49" s="29">
        <v>1</v>
      </c>
      <c r="L49" s="29">
        <v>1</v>
      </c>
      <c r="M49" s="30">
        <v>163.27</v>
      </c>
      <c r="N49" s="31">
        <v>1</v>
      </c>
      <c r="O49" s="32">
        <v>163.27</v>
      </c>
      <c r="P49" s="33">
        <v>12042</v>
      </c>
      <c r="Q49" s="34">
        <v>8945</v>
      </c>
      <c r="R49" s="35">
        <v>74.28168078392294</v>
      </c>
      <c r="S49" s="36">
        <v>-3097</v>
      </c>
      <c r="U49" s="24">
        <v>8945</v>
      </c>
      <c r="V49" s="37">
        <v>0</v>
      </c>
      <c r="X49" s="38">
        <v>74.28168078392294</v>
      </c>
      <c r="Y49" s="39">
        <v>0</v>
      </c>
    </row>
    <row r="50" spans="1:25" s="24" customFormat="1" ht="30" customHeight="1">
      <c r="A50" s="26">
        <v>3501</v>
      </c>
      <c r="B50" s="27" t="s">
        <v>58</v>
      </c>
      <c r="C50" s="28">
        <v>3245827.46</v>
      </c>
      <c r="D50" s="28">
        <f t="shared" si="0"/>
        <v>3270</v>
      </c>
      <c r="E50" s="14">
        <v>3270</v>
      </c>
      <c r="F50" s="14">
        <v>3270</v>
      </c>
      <c r="G50" s="14">
        <v>3245827.46</v>
      </c>
      <c r="H50" s="14">
        <v>0</v>
      </c>
      <c r="I50" s="14">
        <v>0</v>
      </c>
      <c r="J50" s="15">
        <v>0</v>
      </c>
      <c r="K50" s="29">
        <v>0</v>
      </c>
      <c r="L50" s="29">
        <v>0</v>
      </c>
      <c r="M50" s="30">
        <v>0</v>
      </c>
      <c r="N50" s="31">
        <v>0</v>
      </c>
      <c r="O50" s="32">
        <v>0</v>
      </c>
      <c r="P50" s="33">
        <v>12709</v>
      </c>
      <c r="Q50" s="34">
        <v>3270</v>
      </c>
      <c r="R50" s="35">
        <v>25.729797781100007</v>
      </c>
      <c r="S50" s="36">
        <v>-9439</v>
      </c>
      <c r="U50" s="24">
        <v>3270</v>
      </c>
      <c r="V50" s="37">
        <v>0</v>
      </c>
      <c r="X50" s="38">
        <v>25.729797781100007</v>
      </c>
      <c r="Y50" s="39">
        <v>0</v>
      </c>
    </row>
    <row r="51" spans="1:25" s="24" customFormat="1" ht="30" customHeight="1">
      <c r="A51" s="26">
        <v>4026</v>
      </c>
      <c r="B51" s="27" t="s">
        <v>59</v>
      </c>
      <c r="C51" s="28">
        <v>6542559.37</v>
      </c>
      <c r="D51" s="28">
        <f t="shared" si="0"/>
        <v>7190</v>
      </c>
      <c r="E51" s="14">
        <v>7190</v>
      </c>
      <c r="F51" s="14">
        <v>6711</v>
      </c>
      <c r="G51" s="14">
        <v>6542559.37</v>
      </c>
      <c r="H51" s="14">
        <v>0</v>
      </c>
      <c r="I51" s="14">
        <v>0</v>
      </c>
      <c r="J51" s="15">
        <v>0</v>
      </c>
      <c r="K51" s="29">
        <v>0</v>
      </c>
      <c r="L51" s="29">
        <v>0</v>
      </c>
      <c r="M51" s="30">
        <v>0</v>
      </c>
      <c r="N51" s="31">
        <v>0</v>
      </c>
      <c r="O51" s="32">
        <v>0</v>
      </c>
      <c r="P51" s="33">
        <v>16720</v>
      </c>
      <c r="Q51" s="34">
        <v>6711</v>
      </c>
      <c r="R51" s="35">
        <v>40.13755980861244</v>
      </c>
      <c r="S51" s="36">
        <v>-10009</v>
      </c>
      <c r="U51" s="24">
        <v>6655</v>
      </c>
      <c r="V51" s="37">
        <v>56</v>
      </c>
      <c r="X51" s="38">
        <v>39.80263157894737</v>
      </c>
      <c r="Y51" s="39">
        <v>0.3349282296650671</v>
      </c>
    </row>
    <row r="52" spans="1:25" s="24" customFormat="1" ht="30" customHeight="1">
      <c r="A52" s="26">
        <v>4043</v>
      </c>
      <c r="B52" s="27" t="s">
        <v>60</v>
      </c>
      <c r="C52" s="28">
        <v>37340877.07</v>
      </c>
      <c r="D52" s="28">
        <f t="shared" si="0"/>
        <v>32054</v>
      </c>
      <c r="E52" s="14">
        <v>31757</v>
      </c>
      <c r="F52" s="14">
        <v>31355</v>
      </c>
      <c r="G52" s="14">
        <v>36740810.39</v>
      </c>
      <c r="H52" s="14">
        <v>0</v>
      </c>
      <c r="I52" s="14">
        <v>0</v>
      </c>
      <c r="J52" s="15">
        <v>0</v>
      </c>
      <c r="K52" s="29">
        <v>297</v>
      </c>
      <c r="L52" s="29">
        <v>297</v>
      </c>
      <c r="M52" s="30">
        <v>600066.68</v>
      </c>
      <c r="N52" s="31">
        <v>297</v>
      </c>
      <c r="O52" s="32">
        <v>600066.68</v>
      </c>
      <c r="P52" s="33">
        <v>62251</v>
      </c>
      <c r="Q52" s="34">
        <v>31652</v>
      </c>
      <c r="R52" s="35">
        <v>50.84576954587075</v>
      </c>
      <c r="S52" s="36">
        <v>-30599</v>
      </c>
      <c r="U52" s="24">
        <v>31428</v>
      </c>
      <c r="V52" s="37">
        <v>224</v>
      </c>
      <c r="X52" s="38">
        <v>50.4859359689001</v>
      </c>
      <c r="Y52" s="39">
        <v>0.3598335769706509</v>
      </c>
    </row>
    <row r="53" spans="1:25" s="24" customFormat="1" ht="30" customHeight="1">
      <c r="A53" s="26">
        <v>4098</v>
      </c>
      <c r="B53" s="27" t="s">
        <v>61</v>
      </c>
      <c r="C53" s="28">
        <v>8253242.109999999</v>
      </c>
      <c r="D53" s="28">
        <f t="shared" si="0"/>
        <v>8818</v>
      </c>
      <c r="E53" s="14">
        <v>8584</v>
      </c>
      <c r="F53" s="14">
        <v>8565</v>
      </c>
      <c r="G53" s="14">
        <v>7875949.55</v>
      </c>
      <c r="H53" s="14">
        <v>0</v>
      </c>
      <c r="I53" s="14">
        <v>0</v>
      </c>
      <c r="J53" s="15">
        <v>0</v>
      </c>
      <c r="K53" s="29">
        <v>234</v>
      </c>
      <c r="L53" s="29">
        <v>234</v>
      </c>
      <c r="M53" s="30">
        <v>377292.56</v>
      </c>
      <c r="N53" s="31">
        <v>234</v>
      </c>
      <c r="O53" s="32">
        <v>377292.56</v>
      </c>
      <c r="P53" s="33">
        <v>28804</v>
      </c>
      <c r="Q53" s="34">
        <v>8799</v>
      </c>
      <c r="R53" s="35">
        <v>30.547840577697542</v>
      </c>
      <c r="S53" s="36">
        <v>-20005</v>
      </c>
      <c r="U53" s="24">
        <v>8731</v>
      </c>
      <c r="V53" s="37">
        <v>68</v>
      </c>
      <c r="X53" s="38">
        <v>30.31176225524233</v>
      </c>
      <c r="Y53" s="39">
        <v>0.23607832245521365</v>
      </c>
    </row>
    <row r="54" spans="1:25" s="24" customFormat="1" ht="30" customHeight="1">
      <c r="A54" s="26">
        <v>4099</v>
      </c>
      <c r="B54" s="27" t="s">
        <v>62</v>
      </c>
      <c r="C54" s="28">
        <v>12591471.1</v>
      </c>
      <c r="D54" s="28">
        <f t="shared" si="0"/>
        <v>12103</v>
      </c>
      <c r="E54" s="14">
        <v>12093</v>
      </c>
      <c r="F54" s="14">
        <v>10117</v>
      </c>
      <c r="G54" s="14">
        <v>12589304.86</v>
      </c>
      <c r="H54" s="14">
        <v>0</v>
      </c>
      <c r="I54" s="14">
        <v>0</v>
      </c>
      <c r="J54" s="15">
        <v>0</v>
      </c>
      <c r="K54" s="29">
        <v>10</v>
      </c>
      <c r="L54" s="29">
        <v>10</v>
      </c>
      <c r="M54" s="30">
        <v>2166.24</v>
      </c>
      <c r="N54" s="31">
        <v>10</v>
      </c>
      <c r="O54" s="32">
        <v>2166.24</v>
      </c>
      <c r="P54" s="33">
        <v>20417</v>
      </c>
      <c r="Q54" s="34">
        <v>10127</v>
      </c>
      <c r="R54" s="35">
        <v>49.60082284370868</v>
      </c>
      <c r="S54" s="36">
        <v>-10290</v>
      </c>
      <c r="U54" s="24">
        <v>10089</v>
      </c>
      <c r="V54" s="37">
        <v>38</v>
      </c>
      <c r="X54" s="38">
        <v>49.41470343341333</v>
      </c>
      <c r="Y54" s="39">
        <v>0.18611941029534762</v>
      </c>
    </row>
    <row r="55" spans="1:25" s="24" customFormat="1" ht="30" customHeight="1">
      <c r="A55" s="26">
        <v>5017</v>
      </c>
      <c r="B55" s="27" t="s">
        <v>63</v>
      </c>
      <c r="C55" s="28">
        <v>12416661.24</v>
      </c>
      <c r="D55" s="28">
        <f t="shared" si="0"/>
        <v>13678</v>
      </c>
      <c r="E55" s="14">
        <v>13650</v>
      </c>
      <c r="F55" s="14">
        <v>12925</v>
      </c>
      <c r="G55" s="14">
        <v>12372508.16</v>
      </c>
      <c r="H55" s="14">
        <v>28</v>
      </c>
      <c r="I55" s="14">
        <v>28</v>
      </c>
      <c r="J55" s="15">
        <v>44153.08</v>
      </c>
      <c r="K55" s="29">
        <v>0</v>
      </c>
      <c r="L55" s="29">
        <v>0</v>
      </c>
      <c r="M55" s="30">
        <v>0</v>
      </c>
      <c r="N55" s="31">
        <v>0</v>
      </c>
      <c r="O55" s="32">
        <v>0</v>
      </c>
      <c r="P55" s="33">
        <v>20400</v>
      </c>
      <c r="Q55" s="34">
        <v>12953</v>
      </c>
      <c r="R55" s="35">
        <v>63.495098039215684</v>
      </c>
      <c r="S55" s="36">
        <v>-7447</v>
      </c>
      <c r="U55" s="24">
        <v>12814</v>
      </c>
      <c r="V55" s="37">
        <v>139</v>
      </c>
      <c r="X55" s="38">
        <v>62.81372549019608</v>
      </c>
      <c r="Y55" s="39">
        <v>0.6813725490196063</v>
      </c>
    </row>
    <row r="56" spans="1:25" s="24" customFormat="1" ht="30" customHeight="1">
      <c r="A56" s="26">
        <v>5113</v>
      </c>
      <c r="B56" s="27" t="s">
        <v>64</v>
      </c>
      <c r="C56" s="28">
        <v>10901073.54</v>
      </c>
      <c r="D56" s="28">
        <f t="shared" si="0"/>
        <v>10833</v>
      </c>
      <c r="E56" s="14">
        <v>10833</v>
      </c>
      <c r="F56" s="14">
        <v>10833</v>
      </c>
      <c r="G56" s="14">
        <v>10901073.54</v>
      </c>
      <c r="H56" s="14">
        <v>0</v>
      </c>
      <c r="I56" s="14">
        <v>0</v>
      </c>
      <c r="J56" s="15">
        <v>0</v>
      </c>
      <c r="K56" s="29">
        <v>0</v>
      </c>
      <c r="L56" s="29">
        <v>0</v>
      </c>
      <c r="M56" s="30">
        <v>0</v>
      </c>
      <c r="N56" s="31">
        <v>0</v>
      </c>
      <c r="O56" s="32">
        <v>0</v>
      </c>
      <c r="P56" s="33">
        <v>15705</v>
      </c>
      <c r="Q56" s="34">
        <v>10833</v>
      </c>
      <c r="R56" s="35">
        <v>68.97803247373447</v>
      </c>
      <c r="S56" s="36">
        <v>-4872</v>
      </c>
      <c r="U56" s="24">
        <v>10788</v>
      </c>
      <c r="V56" s="37">
        <v>45</v>
      </c>
      <c r="X56" s="38">
        <v>68.69149952244508</v>
      </c>
      <c r="Y56" s="39">
        <v>0.28653295128938794</v>
      </c>
    </row>
    <row r="57" spans="1:25" s="24" customFormat="1" ht="30" customHeight="1">
      <c r="A57" s="26">
        <v>5201</v>
      </c>
      <c r="B57" s="27" t="s">
        <v>65</v>
      </c>
      <c r="C57" s="28">
        <v>7720166.46</v>
      </c>
      <c r="D57" s="28">
        <f t="shared" si="0"/>
        <v>10029</v>
      </c>
      <c r="E57" s="14">
        <v>10029</v>
      </c>
      <c r="F57" s="14">
        <v>9890</v>
      </c>
      <c r="G57" s="14">
        <v>7720166.46</v>
      </c>
      <c r="H57" s="14">
        <v>0</v>
      </c>
      <c r="I57" s="14">
        <v>0</v>
      </c>
      <c r="J57" s="15">
        <v>0</v>
      </c>
      <c r="K57" s="29">
        <v>0</v>
      </c>
      <c r="L57" s="29">
        <v>0</v>
      </c>
      <c r="M57" s="30">
        <v>0</v>
      </c>
      <c r="N57" s="31">
        <v>0</v>
      </c>
      <c r="O57" s="32">
        <v>0</v>
      </c>
      <c r="P57" s="33">
        <v>24155</v>
      </c>
      <c r="Q57" s="34">
        <v>9890</v>
      </c>
      <c r="R57" s="35">
        <v>40.94390395363279</v>
      </c>
      <c r="S57" s="36">
        <v>-14265</v>
      </c>
      <c r="U57" s="24">
        <v>9800</v>
      </c>
      <c r="V57" s="37">
        <v>90</v>
      </c>
      <c r="X57" s="38">
        <v>40.57131028772511</v>
      </c>
      <c r="Y57" s="39">
        <v>0.3725936659076794</v>
      </c>
    </row>
    <row r="58" spans="1:25" s="24" customFormat="1" ht="30" customHeight="1">
      <c r="A58" s="26">
        <v>5202</v>
      </c>
      <c r="B58" s="27" t="s">
        <v>66</v>
      </c>
      <c r="C58" s="28">
        <v>12525032.54</v>
      </c>
      <c r="D58" s="28">
        <f t="shared" si="0"/>
        <v>9689</v>
      </c>
      <c r="E58" s="14">
        <v>9321</v>
      </c>
      <c r="F58" s="14">
        <v>8748</v>
      </c>
      <c r="G58" s="14">
        <v>11708354.37</v>
      </c>
      <c r="H58" s="14">
        <v>242</v>
      </c>
      <c r="I58" s="14">
        <v>242</v>
      </c>
      <c r="J58" s="15">
        <v>673251.37</v>
      </c>
      <c r="K58" s="29">
        <v>126</v>
      </c>
      <c r="L58" s="29">
        <v>126</v>
      </c>
      <c r="M58" s="30">
        <v>143426.8</v>
      </c>
      <c r="N58" s="31">
        <v>126</v>
      </c>
      <c r="O58" s="32">
        <v>143426.8</v>
      </c>
      <c r="P58" s="33">
        <v>9880</v>
      </c>
      <c r="Q58" s="34">
        <v>9116</v>
      </c>
      <c r="R58" s="35">
        <v>92.2672064777328</v>
      </c>
      <c r="S58" s="36">
        <v>-764</v>
      </c>
      <c r="U58" s="24">
        <v>8361</v>
      </c>
      <c r="V58" s="37">
        <v>755</v>
      </c>
      <c r="X58" s="38">
        <v>84.6255060728745</v>
      </c>
      <c r="Y58" s="39">
        <v>7.641700404858298</v>
      </c>
    </row>
    <row r="59" spans="1:25" s="24" customFormat="1" ht="30" customHeight="1">
      <c r="A59" s="26">
        <v>5207</v>
      </c>
      <c r="B59" s="27" t="s">
        <v>67</v>
      </c>
      <c r="C59" s="28">
        <v>7257960.86</v>
      </c>
      <c r="D59" s="28">
        <f t="shared" si="0"/>
        <v>6783</v>
      </c>
      <c r="E59" s="14">
        <v>6552</v>
      </c>
      <c r="F59" s="14">
        <v>6552</v>
      </c>
      <c r="G59" s="14">
        <v>7065875.36</v>
      </c>
      <c r="H59" s="14">
        <v>0</v>
      </c>
      <c r="I59" s="14">
        <v>0</v>
      </c>
      <c r="J59" s="15">
        <v>0</v>
      </c>
      <c r="K59" s="29">
        <v>231</v>
      </c>
      <c r="L59" s="29">
        <v>231</v>
      </c>
      <c r="M59" s="30">
        <v>192085.5</v>
      </c>
      <c r="N59" s="31">
        <v>231</v>
      </c>
      <c r="O59" s="32">
        <v>192085.5</v>
      </c>
      <c r="P59" s="33">
        <v>8400</v>
      </c>
      <c r="Q59" s="34">
        <v>6783</v>
      </c>
      <c r="R59" s="35">
        <v>80.75</v>
      </c>
      <c r="S59" s="36">
        <v>-1617</v>
      </c>
      <c r="U59" s="24">
        <v>5549</v>
      </c>
      <c r="V59" s="37">
        <v>1234</v>
      </c>
      <c r="X59" s="38">
        <v>66.05952380952381</v>
      </c>
      <c r="Y59" s="39">
        <v>14.69047619047619</v>
      </c>
    </row>
    <row r="60" spans="1:25" s="24" customFormat="1" ht="30" customHeight="1">
      <c r="A60" s="26">
        <v>5306</v>
      </c>
      <c r="B60" s="27" t="s">
        <v>68</v>
      </c>
      <c r="C60" s="28">
        <v>9956148.59</v>
      </c>
      <c r="D60" s="28">
        <f t="shared" si="0"/>
        <v>9008</v>
      </c>
      <c r="E60" s="14">
        <v>8440</v>
      </c>
      <c r="F60" s="14">
        <v>8322</v>
      </c>
      <c r="G60" s="14">
        <v>8833205.26</v>
      </c>
      <c r="H60" s="14">
        <v>292</v>
      </c>
      <c r="I60" s="14">
        <v>292</v>
      </c>
      <c r="J60" s="15">
        <v>658792.08</v>
      </c>
      <c r="K60" s="29">
        <v>276</v>
      </c>
      <c r="L60" s="29">
        <v>276</v>
      </c>
      <c r="M60" s="30">
        <v>464151.25</v>
      </c>
      <c r="N60" s="31">
        <v>276</v>
      </c>
      <c r="O60" s="32">
        <v>464151.25</v>
      </c>
      <c r="P60" s="33">
        <v>15230</v>
      </c>
      <c r="Q60" s="34">
        <v>8890</v>
      </c>
      <c r="R60" s="35">
        <v>58.37163493105712</v>
      </c>
      <c r="S60" s="36">
        <v>-6340</v>
      </c>
      <c r="U60" s="24">
        <v>8796</v>
      </c>
      <c r="V60" s="37">
        <v>94</v>
      </c>
      <c r="X60" s="38">
        <v>57.75443204202232</v>
      </c>
      <c r="Y60" s="39">
        <v>0.6172028890348003</v>
      </c>
    </row>
    <row r="61" spans="1:25" s="24" customFormat="1" ht="30" customHeight="1">
      <c r="A61" s="26">
        <v>5401</v>
      </c>
      <c r="B61" s="27" t="s">
        <v>69</v>
      </c>
      <c r="C61" s="28">
        <v>2848590.55</v>
      </c>
      <c r="D61" s="28">
        <f t="shared" si="0"/>
        <v>3430</v>
      </c>
      <c r="E61" s="14">
        <v>3430</v>
      </c>
      <c r="F61" s="14">
        <v>2943</v>
      </c>
      <c r="G61" s="14">
        <v>2848590.55</v>
      </c>
      <c r="H61" s="14">
        <v>0</v>
      </c>
      <c r="I61" s="14">
        <v>0</v>
      </c>
      <c r="J61" s="15">
        <v>0</v>
      </c>
      <c r="K61" s="29">
        <v>0</v>
      </c>
      <c r="L61" s="29">
        <v>0</v>
      </c>
      <c r="M61" s="30">
        <v>0</v>
      </c>
      <c r="N61" s="31">
        <v>0</v>
      </c>
      <c r="O61" s="32">
        <v>0</v>
      </c>
      <c r="P61" s="33">
        <v>16150</v>
      </c>
      <c r="Q61" s="34">
        <v>2943</v>
      </c>
      <c r="R61" s="35">
        <v>18.222910216718265</v>
      </c>
      <c r="S61" s="36">
        <v>-13207</v>
      </c>
      <c r="U61" s="24">
        <v>2943</v>
      </c>
      <c r="V61" s="37">
        <v>0</v>
      </c>
      <c r="X61" s="38">
        <v>18.222910216718265</v>
      </c>
      <c r="Y61" s="39">
        <v>0</v>
      </c>
    </row>
    <row r="62" spans="1:25" s="24" customFormat="1" ht="30" customHeight="1">
      <c r="A62" s="26">
        <v>5501</v>
      </c>
      <c r="B62" s="27" t="s">
        <v>70</v>
      </c>
      <c r="C62" s="28">
        <v>19784503.65</v>
      </c>
      <c r="D62" s="28">
        <f t="shared" si="0"/>
        <v>15307</v>
      </c>
      <c r="E62" s="14">
        <v>15267</v>
      </c>
      <c r="F62" s="14">
        <v>15128</v>
      </c>
      <c r="G62" s="14">
        <v>19700542.75</v>
      </c>
      <c r="H62" s="14">
        <v>0</v>
      </c>
      <c r="I62" s="14">
        <v>0</v>
      </c>
      <c r="J62" s="15">
        <v>0</v>
      </c>
      <c r="K62" s="29">
        <v>40</v>
      </c>
      <c r="L62" s="29">
        <v>40</v>
      </c>
      <c r="M62" s="30">
        <v>83960.9</v>
      </c>
      <c r="N62" s="31">
        <v>40</v>
      </c>
      <c r="O62" s="32">
        <v>83960.9</v>
      </c>
      <c r="P62" s="33">
        <v>16700</v>
      </c>
      <c r="Q62" s="34">
        <v>15168</v>
      </c>
      <c r="R62" s="35">
        <v>90.82634730538922</v>
      </c>
      <c r="S62" s="36">
        <v>-1532</v>
      </c>
      <c r="U62" s="24">
        <v>14834</v>
      </c>
      <c r="V62" s="37">
        <v>334</v>
      </c>
      <c r="X62" s="38">
        <v>88.82634730538922</v>
      </c>
      <c r="Y62" s="39">
        <v>2</v>
      </c>
    </row>
    <row r="63" spans="1:25" s="24" customFormat="1" ht="30" customHeight="1">
      <c r="A63" s="26">
        <v>5702</v>
      </c>
      <c r="B63" s="27" t="s">
        <v>71</v>
      </c>
      <c r="C63" s="28">
        <v>10902422.52</v>
      </c>
      <c r="D63" s="28">
        <f t="shared" si="0"/>
        <v>9503</v>
      </c>
      <c r="E63" s="14">
        <v>9503</v>
      </c>
      <c r="F63" s="14">
        <v>9500</v>
      </c>
      <c r="G63" s="14">
        <v>10902422.52</v>
      </c>
      <c r="H63" s="14">
        <v>0</v>
      </c>
      <c r="I63" s="14">
        <v>0</v>
      </c>
      <c r="J63" s="15">
        <v>0</v>
      </c>
      <c r="K63" s="29">
        <v>0</v>
      </c>
      <c r="L63" s="29">
        <v>0</v>
      </c>
      <c r="M63" s="30">
        <v>0</v>
      </c>
      <c r="N63" s="31">
        <v>0</v>
      </c>
      <c r="O63" s="32">
        <v>0</v>
      </c>
      <c r="P63" s="40">
        <v>12652</v>
      </c>
      <c r="Q63" s="34">
        <v>9500</v>
      </c>
      <c r="R63" s="35">
        <v>75.08694277584571</v>
      </c>
      <c r="S63" s="36">
        <v>-3152</v>
      </c>
      <c r="U63" s="24">
        <v>9407</v>
      </c>
      <c r="V63" s="37">
        <v>93</v>
      </c>
      <c r="X63" s="38">
        <v>74.35188112551376</v>
      </c>
      <c r="Y63" s="39">
        <v>0.7350616503319571</v>
      </c>
    </row>
    <row r="64" spans="1:25" s="24" customFormat="1" ht="30" customHeight="1">
      <c r="A64" s="26">
        <v>5705</v>
      </c>
      <c r="B64" s="27" t="s">
        <v>72</v>
      </c>
      <c r="C64" s="28">
        <v>12847670.319999998</v>
      </c>
      <c r="D64" s="28">
        <f t="shared" si="0"/>
        <v>8479</v>
      </c>
      <c r="E64" s="14">
        <v>6644</v>
      </c>
      <c r="F64" s="14">
        <v>6643</v>
      </c>
      <c r="G64" s="14">
        <v>9150716.58</v>
      </c>
      <c r="H64" s="14">
        <v>465</v>
      </c>
      <c r="I64" s="14">
        <v>465</v>
      </c>
      <c r="J64" s="15">
        <v>1046869.21</v>
      </c>
      <c r="K64" s="29">
        <v>1370</v>
      </c>
      <c r="L64" s="29">
        <v>1370</v>
      </c>
      <c r="M64" s="30">
        <v>2650084.53</v>
      </c>
      <c r="N64" s="31">
        <v>1370</v>
      </c>
      <c r="O64" s="32">
        <v>2650084.53</v>
      </c>
      <c r="P64" s="33">
        <v>12867</v>
      </c>
      <c r="Q64" s="34">
        <v>8478</v>
      </c>
      <c r="R64" s="35">
        <v>65.88948472837491</v>
      </c>
      <c r="S64" s="36">
        <v>-4389</v>
      </c>
      <c r="U64" s="24">
        <v>7016</v>
      </c>
      <c r="V64" s="37">
        <v>1462</v>
      </c>
      <c r="X64" s="38">
        <v>54.527084790549466</v>
      </c>
      <c r="Y64" s="39">
        <v>11.362399937825444</v>
      </c>
    </row>
    <row r="65" spans="1:25" s="24" customFormat="1" ht="30" customHeight="1">
      <c r="A65" s="26">
        <v>5715</v>
      </c>
      <c r="B65" s="27" t="s">
        <v>73</v>
      </c>
      <c r="C65" s="28">
        <v>12565185.86</v>
      </c>
      <c r="D65" s="28">
        <f t="shared" si="0"/>
        <v>10963</v>
      </c>
      <c r="E65" s="14">
        <v>10883</v>
      </c>
      <c r="F65" s="14">
        <v>10734</v>
      </c>
      <c r="G65" s="14">
        <v>12446491.92</v>
      </c>
      <c r="H65" s="14">
        <v>0</v>
      </c>
      <c r="I65" s="14">
        <v>0</v>
      </c>
      <c r="J65" s="15">
        <v>0</v>
      </c>
      <c r="K65" s="29">
        <v>80</v>
      </c>
      <c r="L65" s="29">
        <v>80</v>
      </c>
      <c r="M65" s="30">
        <v>118693.94</v>
      </c>
      <c r="N65" s="31">
        <v>80</v>
      </c>
      <c r="O65" s="32">
        <v>118693.94</v>
      </c>
      <c r="P65" s="33">
        <v>12680</v>
      </c>
      <c r="Q65" s="34">
        <v>10814</v>
      </c>
      <c r="R65" s="35">
        <v>85.28391167192429</v>
      </c>
      <c r="S65" s="36">
        <v>-1866</v>
      </c>
      <c r="U65" s="24">
        <v>10170</v>
      </c>
      <c r="V65" s="37">
        <v>644</v>
      </c>
      <c r="X65" s="38">
        <v>80.20504731861199</v>
      </c>
      <c r="Y65" s="39">
        <v>5.078864353312298</v>
      </c>
    </row>
    <row r="66" spans="1:25" s="24" customFormat="1" ht="30" customHeight="1">
      <c r="A66" s="26">
        <v>5721</v>
      </c>
      <c r="B66" s="27" t="s">
        <v>74</v>
      </c>
      <c r="C66" s="28">
        <v>10225320.319999998</v>
      </c>
      <c r="D66" s="28">
        <f t="shared" si="0"/>
        <v>9839</v>
      </c>
      <c r="E66" s="14">
        <v>9836</v>
      </c>
      <c r="F66" s="14">
        <v>9835</v>
      </c>
      <c r="G66" s="14">
        <v>10223719.7</v>
      </c>
      <c r="H66" s="14">
        <v>0</v>
      </c>
      <c r="I66" s="14">
        <v>0</v>
      </c>
      <c r="J66" s="15">
        <v>0</v>
      </c>
      <c r="K66" s="29">
        <v>3</v>
      </c>
      <c r="L66" s="29">
        <v>3</v>
      </c>
      <c r="M66" s="30">
        <v>1600.62</v>
      </c>
      <c r="N66" s="31">
        <v>3</v>
      </c>
      <c r="O66" s="32">
        <v>1600.62</v>
      </c>
      <c r="P66" s="33">
        <v>19625</v>
      </c>
      <c r="Q66" s="34">
        <v>9838</v>
      </c>
      <c r="R66" s="35">
        <v>50.129936305732485</v>
      </c>
      <c r="S66" s="36">
        <v>-9787</v>
      </c>
      <c r="U66" s="24">
        <v>9506</v>
      </c>
      <c r="V66" s="37">
        <v>332</v>
      </c>
      <c r="X66" s="38">
        <v>48.43821656050955</v>
      </c>
      <c r="Y66" s="39">
        <v>1.6917197452229331</v>
      </c>
    </row>
    <row r="67" spans="1:25" s="24" customFormat="1" ht="30" customHeight="1">
      <c r="A67" s="26">
        <v>5902</v>
      </c>
      <c r="B67" s="27" t="s">
        <v>75</v>
      </c>
      <c r="C67" s="28">
        <v>5725785.98</v>
      </c>
      <c r="D67" s="28">
        <f t="shared" si="0"/>
        <v>6138</v>
      </c>
      <c r="E67" s="14">
        <v>6138</v>
      </c>
      <c r="F67" s="14">
        <v>5499</v>
      </c>
      <c r="G67" s="14">
        <v>5725785.98</v>
      </c>
      <c r="H67" s="14">
        <v>0</v>
      </c>
      <c r="I67" s="14">
        <v>0</v>
      </c>
      <c r="J67" s="15">
        <v>0</v>
      </c>
      <c r="K67" s="29">
        <v>0</v>
      </c>
      <c r="L67" s="29">
        <v>0</v>
      </c>
      <c r="M67" s="30">
        <v>0</v>
      </c>
      <c r="N67" s="31">
        <v>9</v>
      </c>
      <c r="O67" s="32">
        <v>14774.5</v>
      </c>
      <c r="P67" s="33">
        <v>13951</v>
      </c>
      <c r="Q67" s="34">
        <v>5499</v>
      </c>
      <c r="R67" s="35">
        <v>39.41652928105512</v>
      </c>
      <c r="S67" s="36">
        <v>-8452</v>
      </c>
      <c r="U67" s="24">
        <v>5477</v>
      </c>
      <c r="V67" s="37">
        <v>22</v>
      </c>
      <c r="X67" s="38">
        <v>39.2588344921511</v>
      </c>
      <c r="Y67" s="39">
        <v>0.157694788904017</v>
      </c>
    </row>
    <row r="68" spans="1:25" s="24" customFormat="1" ht="30" customHeight="1">
      <c r="A68" s="26">
        <v>5903</v>
      </c>
      <c r="B68" s="27" t="s">
        <v>76</v>
      </c>
      <c r="C68" s="28">
        <v>15102548.909999998</v>
      </c>
      <c r="D68" s="28">
        <f t="shared" si="0"/>
        <v>16052</v>
      </c>
      <c r="E68" s="14">
        <v>15946</v>
      </c>
      <c r="F68" s="14">
        <v>11740</v>
      </c>
      <c r="G68" s="14">
        <v>14922834.19</v>
      </c>
      <c r="H68" s="14">
        <v>50</v>
      </c>
      <c r="I68" s="14">
        <v>50</v>
      </c>
      <c r="J68" s="15">
        <v>144567.93</v>
      </c>
      <c r="K68" s="29">
        <v>56</v>
      </c>
      <c r="L68" s="29">
        <v>56</v>
      </c>
      <c r="M68" s="30">
        <v>35146.79</v>
      </c>
      <c r="N68" s="31">
        <v>56</v>
      </c>
      <c r="O68" s="32">
        <v>35146.79</v>
      </c>
      <c r="P68" s="33">
        <v>15976</v>
      </c>
      <c r="Q68" s="34">
        <v>11846</v>
      </c>
      <c r="R68" s="35">
        <v>74.14872308462694</v>
      </c>
      <c r="S68" s="36">
        <v>-4130</v>
      </c>
      <c r="U68" s="24">
        <v>11357</v>
      </c>
      <c r="V68" s="37">
        <v>489</v>
      </c>
      <c r="X68" s="38">
        <v>71.0878818227341</v>
      </c>
      <c r="Y68" s="39">
        <v>3.0608412618928327</v>
      </c>
    </row>
    <row r="69" spans="1:25" s="24" customFormat="1" ht="30" customHeight="1">
      <c r="A69" s="41">
        <v>9668</v>
      </c>
      <c r="B69" s="42" t="s">
        <v>77</v>
      </c>
      <c r="C69" s="28">
        <v>466091.01</v>
      </c>
      <c r="D69" s="28">
        <f t="shared" si="0"/>
        <v>604</v>
      </c>
      <c r="E69" s="14">
        <v>573</v>
      </c>
      <c r="F69" s="14">
        <v>389</v>
      </c>
      <c r="G69" s="14">
        <v>429516.54</v>
      </c>
      <c r="H69" s="14">
        <v>0</v>
      </c>
      <c r="I69" s="14">
        <v>0</v>
      </c>
      <c r="J69" s="15">
        <v>0</v>
      </c>
      <c r="K69" s="29">
        <v>31</v>
      </c>
      <c r="L69" s="29">
        <v>29</v>
      </c>
      <c r="M69" s="30">
        <v>36574.47</v>
      </c>
      <c r="N69" s="31">
        <v>29</v>
      </c>
      <c r="O69" s="32">
        <v>36574.47</v>
      </c>
      <c r="P69" s="40">
        <v>1615</v>
      </c>
      <c r="Q69" s="34">
        <v>418</v>
      </c>
      <c r="R69" s="35">
        <v>25.88235294117647</v>
      </c>
      <c r="S69" s="36">
        <v>-1197</v>
      </c>
      <c r="U69" s="24">
        <v>418</v>
      </c>
      <c r="V69" s="37">
        <v>0</v>
      </c>
      <c r="X69" s="38">
        <v>25.88235294117647</v>
      </c>
      <c r="Y69" s="39">
        <v>0</v>
      </c>
    </row>
    <row r="70" spans="1:25" s="24" customFormat="1" ht="30" customHeight="1">
      <c r="A70" s="26">
        <v>10824</v>
      </c>
      <c r="B70" s="27" t="s">
        <v>78</v>
      </c>
      <c r="C70" s="28">
        <v>411159.39</v>
      </c>
      <c r="D70" s="28">
        <f t="shared" si="0"/>
        <v>688</v>
      </c>
      <c r="E70" s="14">
        <v>688</v>
      </c>
      <c r="F70" s="14">
        <v>276</v>
      </c>
      <c r="G70" s="14">
        <v>411159.39</v>
      </c>
      <c r="H70" s="14">
        <v>0</v>
      </c>
      <c r="I70" s="14">
        <v>0</v>
      </c>
      <c r="J70" s="15">
        <v>0</v>
      </c>
      <c r="K70" s="29">
        <v>0</v>
      </c>
      <c r="L70" s="29">
        <v>0</v>
      </c>
      <c r="M70" s="30">
        <v>0</v>
      </c>
      <c r="N70" s="31">
        <v>0</v>
      </c>
      <c r="O70" s="32">
        <v>0</v>
      </c>
      <c r="P70" s="40">
        <v>1654</v>
      </c>
      <c r="Q70" s="34">
        <v>276</v>
      </c>
      <c r="R70" s="35">
        <v>16.68681983071342</v>
      </c>
      <c r="S70" s="36">
        <v>-1378</v>
      </c>
      <c r="T70" s="43"/>
      <c r="U70" s="24">
        <v>270</v>
      </c>
      <c r="V70" s="37">
        <v>6</v>
      </c>
      <c r="W70" s="43"/>
      <c r="X70" s="38">
        <v>16.324062877871825</v>
      </c>
      <c r="Y70" s="39">
        <v>0.3627569528415968</v>
      </c>
    </row>
    <row r="71" spans="1:25" s="24" customFormat="1" ht="30" customHeight="1" thickBot="1">
      <c r="A71" s="44">
        <v>10009</v>
      </c>
      <c r="B71" s="45" t="s">
        <v>79</v>
      </c>
      <c r="C71" s="46">
        <v>98275.86</v>
      </c>
      <c r="D71" s="28">
        <f t="shared" si="0"/>
        <v>107</v>
      </c>
      <c r="E71" s="47">
        <v>106</v>
      </c>
      <c r="F71" s="47">
        <v>74</v>
      </c>
      <c r="G71" s="47">
        <v>97742.32</v>
      </c>
      <c r="H71" s="47">
        <v>0</v>
      </c>
      <c r="I71" s="47">
        <v>0</v>
      </c>
      <c r="J71" s="49">
        <v>0</v>
      </c>
      <c r="K71" s="48">
        <v>1</v>
      </c>
      <c r="L71" s="48">
        <v>1</v>
      </c>
      <c r="M71" s="50">
        <v>533.54</v>
      </c>
      <c r="N71" s="51">
        <v>1</v>
      </c>
      <c r="O71" s="52">
        <v>533.54</v>
      </c>
      <c r="P71" s="53">
        <v>134</v>
      </c>
      <c r="Q71" s="54">
        <v>75</v>
      </c>
      <c r="R71" s="55">
        <v>55.97014925373134</v>
      </c>
      <c r="S71" s="56">
        <v>-59</v>
      </c>
      <c r="T71" s="43"/>
      <c r="U71" s="24">
        <v>44</v>
      </c>
      <c r="V71" s="37">
        <v>31</v>
      </c>
      <c r="W71" s="43"/>
      <c r="X71" s="38">
        <v>32.83582089552239</v>
      </c>
      <c r="Y71" s="39">
        <v>23.134328358208954</v>
      </c>
    </row>
    <row r="72" spans="1:25" s="24" customFormat="1" ht="21" customHeight="1" thickBot="1">
      <c r="A72" s="158" t="s">
        <v>80</v>
      </c>
      <c r="B72" s="159"/>
      <c r="C72" s="126">
        <v>324048371.42000014</v>
      </c>
      <c r="D72" s="127">
        <f>SUM(D16:D71)</f>
        <v>302524</v>
      </c>
      <c r="E72" s="73">
        <v>296424</v>
      </c>
      <c r="F72" s="58">
        <v>282670</v>
      </c>
      <c r="G72" s="57">
        <v>314279488.82000005</v>
      </c>
      <c r="H72" s="58">
        <v>1451</v>
      </c>
      <c r="I72" s="58">
        <v>1451</v>
      </c>
      <c r="J72" s="57">
        <v>3394783.1700000004</v>
      </c>
      <c r="K72" s="58">
        <v>4649</v>
      </c>
      <c r="L72" s="58">
        <v>4631</v>
      </c>
      <c r="M72" s="59">
        <v>6374099.430000001</v>
      </c>
      <c r="N72" s="60">
        <v>4640</v>
      </c>
      <c r="O72" s="61">
        <v>6388873.930000001</v>
      </c>
      <c r="P72" s="62">
        <v>570949</v>
      </c>
      <c r="Q72" s="63">
        <v>288752</v>
      </c>
      <c r="R72" s="64">
        <v>50.57404426665079</v>
      </c>
      <c r="S72" s="65">
        <v>-286828</v>
      </c>
      <c r="U72" s="66">
        <v>280218</v>
      </c>
      <c r="V72" s="66">
        <v>8534</v>
      </c>
      <c r="X72" s="67">
        <v>49.07933983595733</v>
      </c>
      <c r="Y72" s="68">
        <v>1.49470443069346</v>
      </c>
    </row>
    <row r="73" spans="2:24" s="6" customFormat="1" ht="18.75">
      <c r="B73" s="69"/>
      <c r="X73" s="70"/>
    </row>
    <row r="74" spans="2:7" s="6" customFormat="1" ht="15.75">
      <c r="B74" s="69"/>
      <c r="F74" s="71"/>
      <c r="G74" s="75"/>
    </row>
    <row r="75" spans="1:19" s="6" customFormat="1" ht="15.75">
      <c r="A75" s="6">
        <v>1</v>
      </c>
      <c r="B75" s="69">
        <f>A75+1</f>
        <v>2</v>
      </c>
      <c r="C75" s="69">
        <f aca="true" t="shared" si="1" ref="C75:O75">B75+1</f>
        <v>3</v>
      </c>
      <c r="D75" s="69">
        <f t="shared" si="1"/>
        <v>4</v>
      </c>
      <c r="E75" s="69">
        <f t="shared" si="1"/>
        <v>5</v>
      </c>
      <c r="F75" s="69">
        <f t="shared" si="1"/>
        <v>6</v>
      </c>
      <c r="G75" s="69">
        <f t="shared" si="1"/>
        <v>7</v>
      </c>
      <c r="H75" s="69">
        <f t="shared" si="1"/>
        <v>8</v>
      </c>
      <c r="I75" s="69">
        <f t="shared" si="1"/>
        <v>9</v>
      </c>
      <c r="J75" s="69">
        <f t="shared" si="1"/>
        <v>10</v>
      </c>
      <c r="K75" s="69">
        <f t="shared" si="1"/>
        <v>11</v>
      </c>
      <c r="L75" s="69">
        <f t="shared" si="1"/>
        <v>12</v>
      </c>
      <c r="M75" s="69">
        <f t="shared" si="1"/>
        <v>13</v>
      </c>
      <c r="N75" s="69">
        <f t="shared" si="1"/>
        <v>14</v>
      </c>
      <c r="O75" s="69">
        <f t="shared" si="1"/>
        <v>15</v>
      </c>
      <c r="P75" s="69"/>
      <c r="Q75" s="69"/>
      <c r="S75" s="69"/>
    </row>
    <row r="76" spans="2:9" s="6" customFormat="1" ht="15.75">
      <c r="B76" s="69"/>
      <c r="I76" s="71"/>
    </row>
    <row r="77" ht="15.75">
      <c r="A77" s="6"/>
    </row>
  </sheetData>
  <sheetProtection/>
  <mergeCells count="20">
    <mergeCell ref="C9:G9"/>
    <mergeCell ref="A12:A14"/>
    <mergeCell ref="B12:B14"/>
    <mergeCell ref="C12:C14"/>
    <mergeCell ref="E12:M12"/>
    <mergeCell ref="C6:H6"/>
    <mergeCell ref="C8:O8"/>
    <mergeCell ref="X13:X14"/>
    <mergeCell ref="N12:O12"/>
    <mergeCell ref="P12:P14"/>
    <mergeCell ref="Q12:Q14"/>
    <mergeCell ref="R12:R14"/>
    <mergeCell ref="S12:S14"/>
    <mergeCell ref="W12:W14"/>
    <mergeCell ref="A72:B72"/>
    <mergeCell ref="K13:M13"/>
    <mergeCell ref="E13:G13"/>
    <mergeCell ref="H13:J13"/>
    <mergeCell ref="N13:O13"/>
    <mergeCell ref="D12:D14"/>
  </mergeCells>
  <conditionalFormatting sqref="U16:Y72 C16:R72">
    <cfRule type="cellIs" priority="2" dxfId="1" operator="lessThan">
      <formula>0</formula>
    </cfRule>
  </conditionalFormatting>
  <printOptions horizontalCentered="1"/>
  <pageMargins left="0.15748031496062992" right="0.15748031496062992" top="0.1968503937007874" bottom="0.07874015748031496" header="0" footer="0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Штин О.В.</dc:creator>
  <cp:keywords/>
  <dc:description/>
  <cp:lastModifiedBy>mashkova</cp:lastModifiedBy>
  <dcterms:created xsi:type="dcterms:W3CDTF">2021-01-12T10:58:49Z</dcterms:created>
  <dcterms:modified xsi:type="dcterms:W3CDTF">2021-02-03T07:00:10Z</dcterms:modified>
  <cp:category/>
  <cp:version/>
  <cp:contentType/>
  <cp:contentStatus/>
</cp:coreProperties>
</file>