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10" windowWidth="20010" windowHeight="6675" activeTab="2"/>
  </bookViews>
  <sheets>
    <sheet name="МО" sheetId="3" r:id="rId1"/>
    <sheet name="СМО" sheetId="4" r:id="rId2"/>
    <sheet name="Расчёт" sheetId="5" r:id="rId3"/>
    <sheet name="1" sheetId="6" r:id="rId4"/>
    <sheet name="2" sheetId="1" r:id="rId5"/>
    <sheet name="12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lpu1">[1]Лист2!$A$1:$B$668</definedName>
    <definedName name="_xlnm._FilterDatabase" localSheetId="0" hidden="1">МО!$I$2:$I$45</definedName>
    <definedName name="Excel_BuiltIn_Print_Area_3">'[2]2008_приложение 4'!$A$1:$N$19,'[2]2008_приложение 4'!$A$1:$N$19</definedName>
    <definedName name="fgh">[3]Лист2!$A$2:$B$668</definedName>
    <definedName name="ghgh">[4]Лист2!$A$1:$B$668</definedName>
    <definedName name="KGE">[3]Лист2!$A$2:$B$668</definedName>
    <definedName name="lpu">[5]Лист2!$A$1:$B$668</definedName>
    <definedName name="lpucode">[6]Лист2!$A$1:$C$65536</definedName>
    <definedName name="textcode">[7]Лист2!$A$1:$B$3375</definedName>
    <definedName name="yhhh">[5]Лист2!$A$1:$B$668</definedName>
    <definedName name="_xlnm.Database">#REF!</definedName>
    <definedName name="код">[8]skind6a!$A$5:$A$42</definedName>
    <definedName name="_xlnm.Print_Area" localSheetId="2">Расчёт!$A$1:$U$54</definedName>
    <definedName name="_xlnm.Print_Area">#REF!</definedName>
    <definedName name="ОТДЕЛЕНИЕ">'[9]Gio-m'!#REF!</definedName>
    <definedName name="пае">[10]ГОСПИТАЛЬ!$V$11</definedName>
    <definedName name="роп">[11]ТФОМС!$B$3:$C$89</definedName>
    <definedName name="роро">[11]ТФОМС!$B$3:$C$89</definedName>
    <definedName name="рр">[12]Лист2!$A$2:$B$668</definedName>
    <definedName name="у">[13]ГОСПИТАЛЬ!$V$11</definedName>
  </definedNames>
  <calcPr calcId="125725"/>
</workbook>
</file>

<file path=xl/calcChain.xml><?xml version="1.0" encoding="utf-8"?>
<calcChain xmlns="http://schemas.openxmlformats.org/spreadsheetml/2006/main">
  <c r="AL9" i="5"/>
  <c r="I9" s="1"/>
  <c r="AL10"/>
  <c r="I10" s="1"/>
  <c r="AL11"/>
  <c r="I11" s="1"/>
  <c r="AL12"/>
  <c r="I12" s="1"/>
  <c r="AL13"/>
  <c r="I13" s="1"/>
  <c r="AL14"/>
  <c r="I14" s="1"/>
  <c r="AL15"/>
  <c r="I15" s="1"/>
  <c r="AL16"/>
  <c r="I16" s="1"/>
  <c r="AL17"/>
  <c r="I17" s="1"/>
  <c r="AL18"/>
  <c r="I18" s="1"/>
  <c r="AL19"/>
  <c r="I19" s="1"/>
  <c r="AL20"/>
  <c r="I20" s="1"/>
  <c r="AL21"/>
  <c r="I21" s="1"/>
  <c r="AL22"/>
  <c r="I22" s="1"/>
  <c r="AL23"/>
  <c r="I23" s="1"/>
  <c r="AL24"/>
  <c r="I24" s="1"/>
  <c r="AL25"/>
  <c r="I25" s="1"/>
  <c r="AL26"/>
  <c r="I26" s="1"/>
  <c r="AL27"/>
  <c r="I27" s="1"/>
  <c r="AL28"/>
  <c r="I28" s="1"/>
  <c r="AL29"/>
  <c r="I29" s="1"/>
  <c r="AL30"/>
  <c r="I30" s="1"/>
  <c r="AL31"/>
  <c r="I31" s="1"/>
  <c r="AL32"/>
  <c r="I32" s="1"/>
  <c r="AL33"/>
  <c r="I33" s="1"/>
  <c r="AL34"/>
  <c r="I34" s="1"/>
  <c r="AL35"/>
  <c r="I35" s="1"/>
  <c r="AL36"/>
  <c r="I36" s="1"/>
  <c r="AL37"/>
  <c r="I37" s="1"/>
  <c r="AL38"/>
  <c r="I38" s="1"/>
  <c r="AL39"/>
  <c r="I39" s="1"/>
  <c r="AL40"/>
  <c r="I40" s="1"/>
  <c r="AL41"/>
  <c r="I41" s="1"/>
  <c r="AL42"/>
  <c r="I42" s="1"/>
  <c r="AL43"/>
  <c r="I43" s="1"/>
  <c r="AL44"/>
  <c r="I44" s="1"/>
  <c r="AL45"/>
  <c r="I45" s="1"/>
  <c r="AL46"/>
  <c r="I46" s="1"/>
  <c r="AL47"/>
  <c r="I47" s="1"/>
  <c r="AL48"/>
  <c r="I48" s="1"/>
  <c r="AL49"/>
  <c r="I49" s="1"/>
  <c r="AL50"/>
  <c r="I50" s="1"/>
  <c r="AL51"/>
  <c r="I51" s="1"/>
  <c r="AL8"/>
  <c r="I8" s="1"/>
  <c r="AI53"/>
  <c r="AE53" l="1"/>
  <c r="AD53"/>
  <c r="AB9" l="1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8"/>
  <c r="U7" l="1"/>
  <c r="T7"/>
  <c r="D3" i="8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6"/>
  <c r="E36"/>
  <c r="D42"/>
  <c r="E42"/>
  <c r="D47"/>
  <c r="E47"/>
  <c r="D48"/>
  <c r="E48"/>
  <c r="D49"/>
  <c r="E49"/>
  <c r="D50"/>
  <c r="E50"/>
  <c r="D52"/>
  <c r="E52"/>
  <c r="D58"/>
  <c r="E58"/>
  <c r="D61"/>
  <c r="E61"/>
  <c r="D63"/>
  <c r="E63"/>
  <c r="D70"/>
  <c r="E70"/>
  <c r="E2"/>
  <c r="D2"/>
  <c r="B3"/>
  <c r="G3" s="1"/>
  <c r="E9" i="5" s="1"/>
  <c r="C3" i="8"/>
  <c r="H3" s="1"/>
  <c r="F9" i="5" s="1"/>
  <c r="B4" i="8"/>
  <c r="G4" s="1"/>
  <c r="E10" i="5" s="1"/>
  <c r="C4" i="8"/>
  <c r="H4" s="1"/>
  <c r="F10" i="5" s="1"/>
  <c r="B5" i="8"/>
  <c r="G5" s="1"/>
  <c r="E11" i="5" s="1"/>
  <c r="C5" i="8"/>
  <c r="H5" s="1"/>
  <c r="F11" i="5" s="1"/>
  <c r="B6" i="8"/>
  <c r="G6" s="1"/>
  <c r="E12" i="5" s="1"/>
  <c r="C6" i="8"/>
  <c r="H6" s="1"/>
  <c r="F12" i="5" s="1"/>
  <c r="B7" i="8"/>
  <c r="G7" s="1"/>
  <c r="E13" i="5" s="1"/>
  <c r="C7" i="8"/>
  <c r="H7" s="1"/>
  <c r="F13" i="5" s="1"/>
  <c r="B8" i="8"/>
  <c r="G8" s="1"/>
  <c r="E14" i="5" s="1"/>
  <c r="C8" i="8"/>
  <c r="H8" s="1"/>
  <c r="F14" i="5" s="1"/>
  <c r="B9" i="8"/>
  <c r="G9" s="1"/>
  <c r="E15" i="5" s="1"/>
  <c r="C9" i="8"/>
  <c r="H9" s="1"/>
  <c r="F15" i="5" s="1"/>
  <c r="B10" i="8"/>
  <c r="G10" s="1"/>
  <c r="E16" i="5" s="1"/>
  <c r="C10" i="8"/>
  <c r="H10" s="1"/>
  <c r="F16" i="5" s="1"/>
  <c r="B11" i="8"/>
  <c r="G11" s="1"/>
  <c r="E17" i="5" s="1"/>
  <c r="C11" i="8"/>
  <c r="H11" s="1"/>
  <c r="F17" i="5" s="1"/>
  <c r="B12" i="8"/>
  <c r="G12" s="1"/>
  <c r="E18" i="5" s="1"/>
  <c r="C12" i="8"/>
  <c r="H12" s="1"/>
  <c r="F18" i="5" s="1"/>
  <c r="B13" i="8"/>
  <c r="G13" s="1"/>
  <c r="E19" i="5" s="1"/>
  <c r="C13" i="8"/>
  <c r="H13" s="1"/>
  <c r="F19" i="5" s="1"/>
  <c r="B14" i="8"/>
  <c r="G14" s="1"/>
  <c r="E20" i="5" s="1"/>
  <c r="C14" i="8"/>
  <c r="H14" s="1"/>
  <c r="F20" i="5" s="1"/>
  <c r="B15" i="8"/>
  <c r="G15" s="1"/>
  <c r="E21" i="5" s="1"/>
  <c r="C15" i="8"/>
  <c r="H15" s="1"/>
  <c r="F21" i="5" s="1"/>
  <c r="B16" i="8"/>
  <c r="G16" s="1"/>
  <c r="E22" i="5" s="1"/>
  <c r="C16" i="8"/>
  <c r="H16" s="1"/>
  <c r="F22" i="5" s="1"/>
  <c r="B17" i="8"/>
  <c r="G17" s="1"/>
  <c r="E23" i="5" s="1"/>
  <c r="C17" i="8"/>
  <c r="H17" s="1"/>
  <c r="F23" i="5" s="1"/>
  <c r="B18" i="8"/>
  <c r="G18" s="1"/>
  <c r="E24" i="5" s="1"/>
  <c r="C18" i="8"/>
  <c r="H18" s="1"/>
  <c r="F24" i="5" s="1"/>
  <c r="B19" i="8"/>
  <c r="G19" s="1"/>
  <c r="E25" i="5" s="1"/>
  <c r="C19" i="8"/>
  <c r="H19" s="1"/>
  <c r="F25" i="5" s="1"/>
  <c r="B20" i="8"/>
  <c r="G20" s="1"/>
  <c r="E26" i="5" s="1"/>
  <c r="C20" i="8"/>
  <c r="H20" s="1"/>
  <c r="F26" i="5" s="1"/>
  <c r="B21" i="8"/>
  <c r="G21" s="1"/>
  <c r="E27" i="5" s="1"/>
  <c r="C21" i="8"/>
  <c r="H21" s="1"/>
  <c r="F27" i="5" s="1"/>
  <c r="B22" i="8"/>
  <c r="G22" s="1"/>
  <c r="E28" i="5" s="1"/>
  <c r="C22" i="8"/>
  <c r="H22" s="1"/>
  <c r="F28" i="5" s="1"/>
  <c r="B23" i="8"/>
  <c r="G23" s="1"/>
  <c r="E29" i="5" s="1"/>
  <c r="C23" i="8"/>
  <c r="H23" s="1"/>
  <c r="F29" i="5" s="1"/>
  <c r="B24" i="8"/>
  <c r="G24" s="1"/>
  <c r="E30" i="5" s="1"/>
  <c r="C24" i="8"/>
  <c r="H24" s="1"/>
  <c r="F30" i="5" s="1"/>
  <c r="B25" i="8"/>
  <c r="G25" s="1"/>
  <c r="E31" i="5" s="1"/>
  <c r="C25" i="8"/>
  <c r="H25" s="1"/>
  <c r="F31" i="5" s="1"/>
  <c r="B26" i="8"/>
  <c r="G26" s="1"/>
  <c r="E32" i="5" s="1"/>
  <c r="C26" i="8"/>
  <c r="H26" s="1"/>
  <c r="F32" i="5" s="1"/>
  <c r="B27" i="8"/>
  <c r="G27" s="1"/>
  <c r="E33" i="5" s="1"/>
  <c r="C27" i="8"/>
  <c r="H27" s="1"/>
  <c r="F33" i="5" s="1"/>
  <c r="B28" i="8"/>
  <c r="G28" s="1"/>
  <c r="E34" i="5" s="1"/>
  <c r="C28" i="8"/>
  <c r="H28" s="1"/>
  <c r="F34" i="5" s="1"/>
  <c r="B29" i="8"/>
  <c r="C29"/>
  <c r="H29" s="1"/>
  <c r="F35" i="5" s="1"/>
  <c r="B30" i="8"/>
  <c r="G30" s="1"/>
  <c r="E36" i="5" s="1"/>
  <c r="C30" i="8"/>
  <c r="H30" s="1"/>
  <c r="F36" i="5" s="1"/>
  <c r="B31" i="8"/>
  <c r="G31" s="1"/>
  <c r="E37" i="5" s="1"/>
  <c r="C31" i="8"/>
  <c r="H31" s="1"/>
  <c r="F37" i="5" s="1"/>
  <c r="B32" i="8"/>
  <c r="G32" s="1"/>
  <c r="E38" i="5" s="1"/>
  <c r="C32" i="8"/>
  <c r="H32" s="1"/>
  <c r="F38" i="5" s="1"/>
  <c r="B33" i="8"/>
  <c r="G33" s="1"/>
  <c r="E39" i="5" s="1"/>
  <c r="C33" i="8"/>
  <c r="H33" s="1"/>
  <c r="F39" i="5" s="1"/>
  <c r="B34" i="8"/>
  <c r="G34" s="1"/>
  <c r="E40" i="5" s="1"/>
  <c r="C34" i="8"/>
  <c r="H34" s="1"/>
  <c r="F40" i="5" s="1"/>
  <c r="G35" i="8"/>
  <c r="H35"/>
  <c r="B36"/>
  <c r="C36"/>
  <c r="G37"/>
  <c r="H37"/>
  <c r="G38"/>
  <c r="H38"/>
  <c r="G39"/>
  <c r="H39"/>
  <c r="G40"/>
  <c r="H40"/>
  <c r="G41"/>
  <c r="H41"/>
  <c r="B42"/>
  <c r="G42" s="1"/>
  <c r="E42" i="5" s="1"/>
  <c r="C42" i="8"/>
  <c r="H42" s="1"/>
  <c r="F42" i="5" s="1"/>
  <c r="G43" i="8"/>
  <c r="H43"/>
  <c r="G44"/>
  <c r="H44"/>
  <c r="G45"/>
  <c r="H45"/>
  <c r="G46"/>
  <c r="H46"/>
  <c r="B47"/>
  <c r="G47" s="1"/>
  <c r="E43" i="5" s="1"/>
  <c r="C47" i="8"/>
  <c r="H47" s="1"/>
  <c r="F43" i="5" s="1"/>
  <c r="B48" i="8"/>
  <c r="G48" s="1"/>
  <c r="E44" i="5" s="1"/>
  <c r="C48" i="8"/>
  <c r="H48" s="1"/>
  <c r="F44" i="5" s="1"/>
  <c r="B49" i="8"/>
  <c r="G49" s="1"/>
  <c r="E45" i="5" s="1"/>
  <c r="C49" i="8"/>
  <c r="H49" s="1"/>
  <c r="F45" i="5" s="1"/>
  <c r="B50" i="8"/>
  <c r="G50" s="1"/>
  <c r="E46" i="5" s="1"/>
  <c r="C50" i="8"/>
  <c r="H50" s="1"/>
  <c r="F46" i="5" s="1"/>
  <c r="G51" i="8"/>
  <c r="H51"/>
  <c r="B52"/>
  <c r="C52"/>
  <c r="G53"/>
  <c r="H53"/>
  <c r="G54"/>
  <c r="H54"/>
  <c r="G55"/>
  <c r="H55"/>
  <c r="G56"/>
  <c r="H56"/>
  <c r="G57"/>
  <c r="H57"/>
  <c r="B58"/>
  <c r="G58" s="1"/>
  <c r="E48" i="5" s="1"/>
  <c r="C58" i="8"/>
  <c r="H58" s="1"/>
  <c r="F48" i="5" s="1"/>
  <c r="G59" i="8"/>
  <c r="H59"/>
  <c r="G60"/>
  <c r="H60"/>
  <c r="B61"/>
  <c r="G61" s="1"/>
  <c r="E49" i="5" s="1"/>
  <c r="C61" i="8"/>
  <c r="H61" s="1"/>
  <c r="F49" i="5" s="1"/>
  <c r="G62" i="8"/>
  <c r="H62"/>
  <c r="B63"/>
  <c r="C63"/>
  <c r="G64"/>
  <c r="H64"/>
  <c r="G65"/>
  <c r="H65"/>
  <c r="G66"/>
  <c r="H66"/>
  <c r="G67"/>
  <c r="H67"/>
  <c r="G68"/>
  <c r="H68"/>
  <c r="G69"/>
  <c r="H69"/>
  <c r="B70"/>
  <c r="C70"/>
  <c r="C2"/>
  <c r="B2"/>
  <c r="E4" i="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3"/>
  <c r="E2" i="4"/>
  <c r="D2"/>
  <c r="H63" i="8" l="1"/>
  <c r="F50" i="5" s="1"/>
  <c r="H70" i="8"/>
  <c r="F51" i="5" s="1"/>
  <c r="H52" i="8"/>
  <c r="F47" i="5" s="1"/>
  <c r="H36" i="8"/>
  <c r="F41" i="5" s="1"/>
  <c r="G52" i="8"/>
  <c r="E47" i="5" s="1"/>
  <c r="G36" i="8"/>
  <c r="E41" i="5" s="1"/>
  <c r="G29" i="8"/>
  <c r="E35" i="5" s="1"/>
  <c r="G63" i="8"/>
  <c r="E50" i="5" s="1"/>
  <c r="G70" i="8"/>
  <c r="E51" i="5" s="1"/>
  <c r="C72" i="8"/>
  <c r="D4" i="4" s="1"/>
  <c r="E72" i="8"/>
  <c r="E4" i="4" s="1"/>
  <c r="H2" i="8"/>
  <c r="B72"/>
  <c r="D3" i="4" s="1"/>
  <c r="D72" i="8"/>
  <c r="E3" i="4" s="1"/>
  <c r="G2" i="8"/>
  <c r="F4" i="3"/>
  <c r="G4" s="1"/>
  <c r="G9" i="5" s="1"/>
  <c r="F5" i="3"/>
  <c r="F6"/>
  <c r="F7"/>
  <c r="F8"/>
  <c r="F9"/>
  <c r="G9" s="1"/>
  <c r="G14" i="5" s="1"/>
  <c r="F10" i="3"/>
  <c r="F11"/>
  <c r="G11" s="1"/>
  <c r="G16" i="5" s="1"/>
  <c r="F12" i="3"/>
  <c r="F13"/>
  <c r="G13" s="1"/>
  <c r="G18" i="5" s="1"/>
  <c r="F14" i="3"/>
  <c r="F15"/>
  <c r="F16"/>
  <c r="F17"/>
  <c r="G17" s="1"/>
  <c r="G22" i="5" s="1"/>
  <c r="F18" i="3"/>
  <c r="F19"/>
  <c r="G19" s="1"/>
  <c r="G24" i="5" s="1"/>
  <c r="F20" i="3"/>
  <c r="G20" s="1"/>
  <c r="G25" i="5" s="1"/>
  <c r="F21" i="3"/>
  <c r="G21" s="1"/>
  <c r="G26" i="5" s="1"/>
  <c r="F22" i="3"/>
  <c r="G22" s="1"/>
  <c r="G27" i="5" s="1"/>
  <c r="F23" i="3"/>
  <c r="F24"/>
  <c r="G24" s="1"/>
  <c r="G29" i="5" s="1"/>
  <c r="F25" i="3"/>
  <c r="G25" s="1"/>
  <c r="G30" i="5" s="1"/>
  <c r="F26" i="3"/>
  <c r="F27"/>
  <c r="F28"/>
  <c r="G28" s="1"/>
  <c r="G33" i="5" s="1"/>
  <c r="F29" i="3"/>
  <c r="F30"/>
  <c r="G30" s="1"/>
  <c r="G35" i="5" s="1"/>
  <c r="F31" i="3"/>
  <c r="F32"/>
  <c r="G32" s="1"/>
  <c r="G37" i="5" s="1"/>
  <c r="F33" i="3"/>
  <c r="G33" s="1"/>
  <c r="G38" i="5" s="1"/>
  <c r="F34" i="3"/>
  <c r="F35"/>
  <c r="G35" s="1"/>
  <c r="G40" i="5" s="1"/>
  <c r="F36" i="3"/>
  <c r="G36" s="1"/>
  <c r="G41" i="5" s="1"/>
  <c r="F37" i="3"/>
  <c r="F38"/>
  <c r="G38" s="1"/>
  <c r="G43" i="5" s="1"/>
  <c r="F39" i="3"/>
  <c r="G39" s="1"/>
  <c r="G44" i="5" s="1"/>
  <c r="F40" i="3"/>
  <c r="G40" s="1"/>
  <c r="G45" i="5" s="1"/>
  <c r="F41" i="3"/>
  <c r="G41" s="1"/>
  <c r="G46" i="5" s="1"/>
  <c r="F42" i="3"/>
  <c r="G42" s="1"/>
  <c r="G47" i="5" s="1"/>
  <c r="F43" i="3"/>
  <c r="G43" s="1"/>
  <c r="G48" i="5" s="1"/>
  <c r="F44" i="3"/>
  <c r="G44" s="1"/>
  <c r="G49" i="5" s="1"/>
  <c r="F45" i="3"/>
  <c r="G45" s="1"/>
  <c r="G50" i="5" s="1"/>
  <c r="F46" i="3"/>
  <c r="F3"/>
  <c r="G3" s="1"/>
  <c r="G8" i="5" s="1"/>
  <c r="E49" i="3"/>
  <c r="G37"/>
  <c r="G42" i="5" s="1"/>
  <c r="G31" i="3"/>
  <c r="G36" i="5" s="1"/>
  <c r="G26" i="3"/>
  <c r="G31" i="5" s="1"/>
  <c r="G23" i="3"/>
  <c r="G28" i="5" s="1"/>
  <c r="G18" i="3"/>
  <c r="G23" i="5" s="1"/>
  <c r="G16" i="3"/>
  <c r="G21" i="5" s="1"/>
  <c r="G15" i="3"/>
  <c r="G20" i="5" s="1"/>
  <c r="G14" i="3"/>
  <c r="G19" i="5" s="1"/>
  <c r="G12" i="3"/>
  <c r="G17" i="5" s="1"/>
  <c r="G10" i="3"/>
  <c r="G15" i="5" s="1"/>
  <c r="G8" i="3"/>
  <c r="G13" i="5" s="1"/>
  <c r="AA46" l="1"/>
  <c r="AA22"/>
  <c r="AA13"/>
  <c r="AA19"/>
  <c r="AA40"/>
  <c r="AA43"/>
  <c r="AA35"/>
  <c r="AA27"/>
  <c r="AA50"/>
  <c r="AA38"/>
  <c r="AA26"/>
  <c r="AA14"/>
  <c r="AA24"/>
  <c r="AA47"/>
  <c r="AA8"/>
  <c r="AA48"/>
  <c r="AA44"/>
  <c r="AA15"/>
  <c r="AA20"/>
  <c r="AA28"/>
  <c r="AA42"/>
  <c r="AA30"/>
  <c r="AA18"/>
  <c r="AA17"/>
  <c r="AA23"/>
  <c r="AA36"/>
  <c r="AA16"/>
  <c r="AA21"/>
  <c r="AA31"/>
  <c r="AA49"/>
  <c r="AA45"/>
  <c r="AA41"/>
  <c r="AA37"/>
  <c r="AA33"/>
  <c r="AA29"/>
  <c r="AA25"/>
  <c r="AA9"/>
  <c r="F4" i="4"/>
  <c r="K13" i="5"/>
  <c r="K17"/>
  <c r="K29"/>
  <c r="K35"/>
  <c r="K48"/>
  <c r="K8"/>
  <c r="K16"/>
  <c r="K40"/>
  <c r="K33"/>
  <c r="K28"/>
  <c r="K42"/>
  <c r="K26"/>
  <c r="K36"/>
  <c r="K41"/>
  <c r="K24"/>
  <c r="K27"/>
  <c r="K37"/>
  <c r="K47"/>
  <c r="K49"/>
  <c r="E5" i="4"/>
  <c r="D5"/>
  <c r="F8" i="5"/>
  <c r="H72" i="8"/>
  <c r="G72"/>
  <c r="E8" i="5"/>
  <c r="K21"/>
  <c r="K25"/>
  <c r="K43"/>
  <c r="K14"/>
  <c r="K18"/>
  <c r="K22"/>
  <c r="K30"/>
  <c r="K44"/>
  <c r="K50"/>
  <c r="K9"/>
  <c r="K38"/>
  <c r="K20"/>
  <c r="K46"/>
  <c r="K15"/>
  <c r="K19"/>
  <c r="K23"/>
  <c r="K31"/>
  <c r="K45"/>
  <c r="F3" i="4"/>
  <c r="F5" s="1"/>
  <c r="G29" i="3"/>
  <c r="G34" i="5" s="1"/>
  <c r="G7" i="3"/>
  <c r="G12" i="5" s="1"/>
  <c r="G6" i="3"/>
  <c r="G11" i="5" s="1"/>
  <c r="G34" i="3"/>
  <c r="G39" i="5" s="1"/>
  <c r="G5" i="3"/>
  <c r="G10" i="5" s="1"/>
  <c r="F49" i="3"/>
  <c r="G27"/>
  <c r="G32" i="5" s="1"/>
  <c r="G46" i="3"/>
  <c r="G51" i="5" s="1"/>
  <c r="F48" i="3"/>
  <c r="E48"/>
  <c r="AA51" i="5" l="1"/>
  <c r="AA12"/>
  <c r="AA32"/>
  <c r="AA11"/>
  <c r="AA39"/>
  <c r="AA10"/>
  <c r="AA34"/>
  <c r="K12"/>
  <c r="K39"/>
  <c r="K34"/>
  <c r="F53"/>
  <c r="K32"/>
  <c r="E53"/>
  <c r="K51"/>
  <c r="K11"/>
  <c r="K10"/>
  <c r="G53"/>
  <c r="G49" i="3"/>
  <c r="G48"/>
  <c r="AA53" i="5" l="1"/>
  <c r="K53"/>
  <c r="E1" l="1"/>
  <c r="K55"/>
  <c r="L51"/>
  <c r="R51" s="1"/>
  <c r="L34"/>
  <c r="W34" s="1"/>
  <c r="L10"/>
  <c r="R10" s="1"/>
  <c r="L12"/>
  <c r="R12" s="1"/>
  <c r="L39"/>
  <c r="L26"/>
  <c r="L24"/>
  <c r="L37"/>
  <c r="L41"/>
  <c r="L48"/>
  <c r="L29"/>
  <c r="L16"/>
  <c r="L40"/>
  <c r="L27"/>
  <c r="L36"/>
  <c r="L17"/>
  <c r="L33"/>
  <c r="L47"/>
  <c r="L35"/>
  <c r="L28"/>
  <c r="L42"/>
  <c r="L49"/>
  <c r="L13"/>
  <c r="L8"/>
  <c r="L38"/>
  <c r="L31"/>
  <c r="L43"/>
  <c r="L9"/>
  <c r="L21"/>
  <c r="L45"/>
  <c r="L25"/>
  <c r="L22"/>
  <c r="L20"/>
  <c r="L18"/>
  <c r="L15"/>
  <c r="L30"/>
  <c r="L46"/>
  <c r="L44"/>
  <c r="L23"/>
  <c r="L14"/>
  <c r="L50"/>
  <c r="L19"/>
  <c r="L32"/>
  <c r="AI54" l="1"/>
  <c r="M9"/>
  <c r="M13"/>
  <c r="M17"/>
  <c r="M21"/>
  <c r="M25"/>
  <c r="M29"/>
  <c r="M33"/>
  <c r="M37"/>
  <c r="M41"/>
  <c r="M45"/>
  <c r="M49"/>
  <c r="M11"/>
  <c r="M15"/>
  <c r="M23"/>
  <c r="M27"/>
  <c r="M35"/>
  <c r="M39"/>
  <c r="M47"/>
  <c r="M10"/>
  <c r="M18"/>
  <c r="M26"/>
  <c r="M34"/>
  <c r="M46"/>
  <c r="M50"/>
  <c r="M12"/>
  <c r="M16"/>
  <c r="M20"/>
  <c r="M24"/>
  <c r="M28"/>
  <c r="M32"/>
  <c r="M36"/>
  <c r="M40"/>
  <c r="M44"/>
  <c r="M48"/>
  <c r="M8"/>
  <c r="M19"/>
  <c r="M31"/>
  <c r="M43"/>
  <c r="M51"/>
  <c r="M14"/>
  <c r="M22"/>
  <c r="M30"/>
  <c r="M38"/>
  <c r="M42"/>
  <c r="L11"/>
  <c r="L53" s="1"/>
  <c r="W12"/>
  <c r="W51"/>
  <c r="W10"/>
  <c r="R34"/>
  <c r="W49"/>
  <c r="R49"/>
  <c r="W36"/>
  <c r="R36"/>
  <c r="W16"/>
  <c r="R16"/>
  <c r="W37"/>
  <c r="R37"/>
  <c r="W22"/>
  <c r="R22"/>
  <c r="W38"/>
  <c r="R38"/>
  <c r="W40"/>
  <c r="R40"/>
  <c r="W19"/>
  <c r="R19"/>
  <c r="W15"/>
  <c r="R15"/>
  <c r="W20"/>
  <c r="R20"/>
  <c r="W45"/>
  <c r="R45"/>
  <c r="W31"/>
  <c r="R31"/>
  <c r="W13"/>
  <c r="R13"/>
  <c r="W28"/>
  <c r="R28"/>
  <c r="W47"/>
  <c r="R47"/>
  <c r="W48"/>
  <c r="R48"/>
  <c r="W23"/>
  <c r="R23"/>
  <c r="W9"/>
  <c r="R9"/>
  <c r="W32"/>
  <c r="R32"/>
  <c r="W46"/>
  <c r="R46"/>
  <c r="W50"/>
  <c r="R50"/>
  <c r="W44"/>
  <c r="R44"/>
  <c r="W25"/>
  <c r="R25"/>
  <c r="W43"/>
  <c r="R43"/>
  <c r="W8"/>
  <c r="R8"/>
  <c r="W42"/>
  <c r="R42"/>
  <c r="W35"/>
  <c r="R35"/>
  <c r="W33"/>
  <c r="R33"/>
  <c r="W27"/>
  <c r="R27"/>
  <c r="W29"/>
  <c r="R29"/>
  <c r="W26"/>
  <c r="R26"/>
  <c r="W39"/>
  <c r="R39"/>
  <c r="W30"/>
  <c r="R30"/>
  <c r="W14"/>
  <c r="R14"/>
  <c r="W18"/>
  <c r="R18"/>
  <c r="W21"/>
  <c r="R21"/>
  <c r="W17"/>
  <c r="R17"/>
  <c r="W41"/>
  <c r="R41"/>
  <c r="W24"/>
  <c r="R24"/>
  <c r="R11" l="1"/>
  <c r="R53" s="1"/>
  <c r="W11"/>
  <c r="W53" s="1"/>
  <c r="X24" l="1"/>
  <c r="Q42"/>
  <c r="O42" s="1"/>
  <c r="T23"/>
  <c r="X32"/>
  <c r="X39"/>
  <c r="Q31"/>
  <c r="O31" s="1"/>
  <c r="Q37"/>
  <c r="O37" s="1"/>
  <c r="Q14"/>
  <c r="O14" s="1"/>
  <c r="Q49"/>
  <c r="P49" s="1"/>
  <c r="Q20"/>
  <c r="O20" s="1"/>
  <c r="X45"/>
  <c r="X16"/>
  <c r="U30"/>
  <c r="Q15"/>
  <c r="O15" s="1"/>
  <c r="X44"/>
  <c r="X18"/>
  <c r="X19"/>
  <c r="Q33"/>
  <c r="P33" s="1"/>
  <c r="Q38"/>
  <c r="P38" s="1"/>
  <c r="X29"/>
  <c r="X34"/>
  <c r="X43"/>
  <c r="X41"/>
  <c r="T12"/>
  <c r="Q35"/>
  <c r="P35" s="1"/>
  <c r="X40"/>
  <c r="T17"/>
  <c r="Q10"/>
  <c r="P10" s="1"/>
  <c r="Q51"/>
  <c r="P51" s="1"/>
  <c r="X13"/>
  <c r="T47"/>
  <c r="Q48"/>
  <c r="O48" s="1"/>
  <c r="X25"/>
  <c r="Q26"/>
  <c r="O26" s="1"/>
  <c r="X22"/>
  <c r="X50"/>
  <c r="T11"/>
  <c r="Q46"/>
  <c r="O46" s="1"/>
  <c r="T8"/>
  <c r="Q21"/>
  <c r="O21" s="1"/>
  <c r="Q27"/>
  <c r="P27" s="1"/>
  <c r="X36"/>
  <c r="T9"/>
  <c r="X28"/>
  <c r="X23" l="1"/>
  <c r="X31"/>
  <c r="X26"/>
  <c r="O27"/>
  <c r="P14"/>
  <c r="U23"/>
  <c r="O33"/>
  <c r="T40"/>
  <c r="T14"/>
  <c r="U8"/>
  <c r="X48"/>
  <c r="U39"/>
  <c r="Q24"/>
  <c r="O24" s="1"/>
  <c r="T24"/>
  <c r="O49"/>
  <c r="U49"/>
  <c r="Q12"/>
  <c r="P12" s="1"/>
  <c r="P31"/>
  <c r="Q23"/>
  <c r="P23" s="1"/>
  <c r="X12"/>
  <c r="T48"/>
  <c r="P21"/>
  <c r="X33"/>
  <c r="X21"/>
  <c r="T34"/>
  <c r="T49"/>
  <c r="P48"/>
  <c r="X49"/>
  <c r="U33"/>
  <c r="U43"/>
  <c r="U24"/>
  <c r="T22"/>
  <c r="U19"/>
  <c r="X8"/>
  <c r="T27"/>
  <c r="Q44"/>
  <c r="O44" s="1"/>
  <c r="T44"/>
  <c r="U31"/>
  <c r="Q34"/>
  <c r="O34" s="1"/>
  <c r="Q11"/>
  <c r="P11" s="1"/>
  <c r="Q19"/>
  <c r="P19" s="1"/>
  <c r="U44"/>
  <c r="U12"/>
  <c r="U34"/>
  <c r="U11"/>
  <c r="X11"/>
  <c r="T19"/>
  <c r="X27"/>
  <c r="Q43"/>
  <c r="P43" s="1"/>
  <c r="U27"/>
  <c r="Q8"/>
  <c r="P8" s="1"/>
  <c r="T31"/>
  <c r="T43"/>
  <c r="U18"/>
  <c r="U32"/>
  <c r="X35"/>
  <c r="O38"/>
  <c r="T28"/>
  <c r="U38"/>
  <c r="U26"/>
  <c r="T26"/>
  <c r="T50"/>
  <c r="O10"/>
  <c r="Q28"/>
  <c r="P28" s="1"/>
  <c r="U36"/>
  <c r="X38"/>
  <c r="U10"/>
  <c r="U14"/>
  <c r="P26"/>
  <c r="Q41"/>
  <c r="O41" s="1"/>
  <c r="U35"/>
  <c r="Q50"/>
  <c r="O50" s="1"/>
  <c r="U20"/>
  <c r="O35"/>
  <c r="X20"/>
  <c r="U40"/>
  <c r="T41"/>
  <c r="P37"/>
  <c r="Q29"/>
  <c r="O29" s="1"/>
  <c r="T25"/>
  <c r="U16"/>
  <c r="U22"/>
  <c r="X9"/>
  <c r="Q16"/>
  <c r="O16" s="1"/>
  <c r="U29"/>
  <c r="Q39"/>
  <c r="O39" s="1"/>
  <c r="X37"/>
  <c r="Q22"/>
  <c r="P22" s="1"/>
  <c r="T16"/>
  <c r="U48"/>
  <c r="T29"/>
  <c r="T33"/>
  <c r="Q25"/>
  <c r="P25" s="1"/>
  <c r="U37"/>
  <c r="U21"/>
  <c r="T21"/>
  <c r="U25"/>
  <c r="U9"/>
  <c r="Q9"/>
  <c r="P9" s="1"/>
  <c r="T39"/>
  <c r="T37"/>
  <c r="O51"/>
  <c r="U45"/>
  <c r="P46"/>
  <c r="T15"/>
  <c r="U15"/>
  <c r="Q45"/>
  <c r="P45" s="1"/>
  <c r="U51"/>
  <c r="X15"/>
  <c r="P15"/>
  <c r="X17"/>
  <c r="P42"/>
  <c r="U50"/>
  <c r="Q32"/>
  <c r="P32" s="1"/>
  <c r="X10"/>
  <c r="X47"/>
  <c r="T45"/>
  <c r="X51"/>
  <c r="T10"/>
  <c r="Q30"/>
  <c r="P30" s="1"/>
  <c r="X42"/>
  <c r="T20"/>
  <c r="T35"/>
  <c r="T46"/>
  <c r="Q17"/>
  <c r="Q36"/>
  <c r="P36" s="1"/>
  <c r="T13"/>
  <c r="U17"/>
  <c r="S53"/>
  <c r="U46"/>
  <c r="T32"/>
  <c r="T18"/>
  <c r="T30"/>
  <c r="U13"/>
  <c r="Q13"/>
  <c r="Q18"/>
  <c r="P18" s="1"/>
  <c r="U28"/>
  <c r="P20"/>
  <c r="X46"/>
  <c r="Q47"/>
  <c r="P47" s="1"/>
  <c r="T51"/>
  <c r="T42"/>
  <c r="X14"/>
  <c r="U41"/>
  <c r="T38"/>
  <c r="T36"/>
  <c r="Q40"/>
  <c r="P40" s="1"/>
  <c r="X30"/>
  <c r="U42"/>
  <c r="U47"/>
  <c r="O43" l="1"/>
  <c r="P44"/>
  <c r="O11"/>
  <c r="O12"/>
  <c r="O28"/>
  <c r="P24"/>
  <c r="O19"/>
  <c r="O23"/>
  <c r="O36"/>
  <c r="O32"/>
  <c r="O9"/>
  <c r="P34"/>
  <c r="O8"/>
  <c r="P50"/>
  <c r="O22"/>
  <c r="P16"/>
  <c r="P41"/>
  <c r="O45"/>
  <c r="P29"/>
  <c r="P39"/>
  <c r="O25"/>
  <c r="O30"/>
  <c r="O40"/>
  <c r="O18"/>
  <c r="Q53"/>
  <c r="O17"/>
  <c r="P17"/>
  <c r="X53"/>
  <c r="T53"/>
  <c r="U53"/>
  <c r="P13"/>
  <c r="O13"/>
  <c r="O47"/>
  <c r="P53" l="1"/>
  <c r="O53"/>
</calcChain>
</file>

<file path=xl/sharedStrings.xml><?xml version="1.0" encoding="utf-8"?>
<sst xmlns="http://schemas.openxmlformats.org/spreadsheetml/2006/main" count="418" uniqueCount="213">
  <si>
    <t/>
  </si>
  <si>
    <t>INSURER</t>
  </si>
  <si>
    <t>BLPU</t>
  </si>
  <si>
    <t>CNT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</si>
  <si>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</si>
  <si>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</si>
  <si>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</si>
  <si>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</si>
  <si>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</si>
  <si>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</si>
  <si>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</si>
  <si>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</si>
  <si>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</si>
  <si>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</si>
  <si>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</si>
  <si>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</si>
  <si>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</si>
  <si>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</si>
  <si>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</si>
  <si>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</si>
  <si>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</si>
  <si>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</si>
  <si>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</si>
  <si>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</si>
  <si>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</si>
  <si>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</si>
  <si>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</si>
  <si>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</si>
  <si>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</si>
  <si>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</si>
  <si>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</si>
  <si>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</si>
  <si>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</si>
  <si>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</si>
  <si>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</si>
  <si>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</si>
  <si>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</si>
  <si>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</si>
  <si>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</si>
  <si>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</si>
  <si>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</si>
  <si>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</si>
  <si>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</si>
  <si>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</si>
  <si>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</si>
  <si>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</si>
  <si>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</si>
  <si>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</si>
  <si>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</si>
  <si>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</si>
  <si>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</si>
  <si>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</si>
  <si>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</si>
  <si>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</si>
  <si>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</si>
  <si>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</si>
  <si>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</si>
  <si>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</si>
  <si>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</si>
  <si>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</si>
  <si>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</si>
  <si>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</si>
  <si>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</si>
  <si>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</si>
  <si>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</si>
  <si>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</si>
  <si>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</si>
  <si>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</si>
  <si>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</si>
  <si>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</si>
  <si>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</si>
  <si>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</si>
  <si>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</si>
  <si>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</si>
  <si>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</si>
  <si>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</si>
  <si>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</si>
  <si>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</si>
  <si>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</si>
  <si>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</si>
  <si>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</si>
  <si>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</si>
  <si>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</si>
  <si>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</si>
  <si>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</si>
  <si>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</si>
  <si>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</si>
  <si>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</si>
  <si>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</si>
  <si>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</si>
  <si>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</si>
  <si>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</si>
  <si>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</si>
  <si>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</si>
  <si>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</si>
  <si>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</si>
  <si>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</si>
  <si>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</si>
  <si>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</si>
  <si>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</si>
  <si>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</si>
  <si>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</si>
  <si>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</si>
  <si>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</si>
  <si>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</si>
  <si>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</si>
  <si>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</si>
  <si>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</si>
  <si>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</si>
  <si>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</si>
  <si>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</si>
  <si>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</si>
  <si>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</si>
  <si>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</si>
  <si>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</si>
  <si>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</si>
  <si>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</si>
  <si>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</si>
  <si>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</si>
  <si>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</si>
  <si>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</si>
  <si>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</si>
  <si>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</si>
  <si>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</si>
  <si>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</si>
  <si>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</si>
  <si>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</si>
  <si>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</si>
  <si>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</si>
  <si>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</si>
  <si>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</si>
  <si>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</si>
  <si>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</si>
  <si>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</si>
  <si>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</si>
  <si>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</si>
  <si>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</si>
  <si>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</si>
  <si>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</si>
  <si>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</si>
  <si>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</si>
  <si>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</si>
  <si>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</si>
  <si>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</si>
  <si>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прикреплено</t>
  </si>
  <si>
    <t>№</t>
  </si>
  <si>
    <t>Реестровый номер</t>
  </si>
  <si>
    <t>Код МО</t>
  </si>
  <si>
    <t>Наименование медицинской организации</t>
  </si>
  <si>
    <t>среднемесячно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</si>
  <si>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</si>
  <si>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</si>
  <si>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</si>
  <si>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</si>
  <si>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Государственное бюджетное  учреждение  здравоохранения Самарской области «Борская центральная  районная больница»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</si>
  <si>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</si>
  <si>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</si>
  <si>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 учреждение здравоохранения Самарской области  "Кинельская центральная больница города и  района "</t>
  </si>
  <si>
    <t>Государственное бюджетное учреждение здравоохранения Самарской области "Кошкинская центральная районная больница"</t>
  </si>
  <si>
    <t xml:space="preserve">Государственное бюджетное учреждение здравоохранения Самарской области "Красноармейская центральная районная больница" 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</si>
  <si>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</si>
  <si>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</si>
  <si>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</si>
  <si>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Государственное бюджетное  учреждение здравоохранения Самарской области  «Нефтегорская центральная районная больница»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</si>
  <si>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</si>
  <si>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</si>
  <si>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Государственное бюджетное учреждение здравоохранения 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</si>
  <si>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</si>
  <si>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 xml:space="preserve">Государственное бюджетное учреждение здравоохранения Самарской области "Ставропольская центральная районная больница" </t>
  </si>
  <si>
    <t>Государственное бюджетное учреждение 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</si>
  <si>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</si>
  <si>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</si>
  <si>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</si>
  <si>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</si>
  <si>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</si>
  <si>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</si>
  <si>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</si>
  <si>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</si>
  <si>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</si>
  <si>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</si>
  <si>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 xml:space="preserve">Государственное бюджетное учреждение здравоохранения Самарской области "Сызранская городская больница № 2" </t>
  </si>
  <si>
    <t xml:space="preserve">Государственное бюджетное учреждение здравоохранения Самарской области "Сызранская центральная городская больница" </t>
  </si>
  <si>
    <t xml:space="preserve">Государственное бюджетное учреждение здравоохранения Самарской области «Сызранская городская больница №3» </t>
  </si>
  <si>
    <t>Государственное бюджетное учреждение здравоохранения Самарской области «Чапаевская центральная городская больница»</t>
  </si>
  <si>
    <t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t>
  </si>
  <si>
    <t xml:space="preserve">Государственное бюджетное учреждение здравоохранения Самарской области "Самарская городская клиническая больница №8" </t>
  </si>
  <si>
    <t>Государственное бюджетное учреждение здравоохранения Самарской области "Самарская медико-санитарная часть №5 Кировского района"</t>
  </si>
  <si>
    <t xml:space="preserve">Государственное  бюджетное учреждение здравоохранения Самарской области "Самарская городская больница №7" </t>
  </si>
  <si>
    <t xml:space="preserve">Государственное бюджетное  учреждение здравоохранения Самарской области "Самарская городская больница №10" </t>
  </si>
  <si>
    <t xml:space="preserve">Государственное бюджетное учреждение здравоохранения Самарской области "Самарская городская больница № 4" </t>
  </si>
  <si>
    <t xml:space="preserve">Государственное бюджетное  учреждение здравоохранения Самарской области "Самарская городская больница №6" </t>
  </si>
  <si>
    <t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</si>
  <si>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университет"Министерства здравоохранения Российской Федерации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</si>
  <si>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</si>
  <si>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ВСЕГО</t>
  </si>
  <si>
    <t>из них по подушевому принципу</t>
  </si>
  <si>
    <t>141</t>
  </si>
  <si>
    <t>142</t>
  </si>
  <si>
    <t>прикреплено к МО ПМСП, финансируемым по подушевому принципу</t>
  </si>
  <si>
    <t>Наименование страховой медицинской организации</t>
  </si>
  <si>
    <t>АО СК "АСКОМЕД"</t>
  </si>
  <si>
    <t>ФИЛИАЛ АО "МАКС-М" В Г. САМАРЕ</t>
  </si>
  <si>
    <t>расчётно</t>
  </si>
  <si>
    <t>Поправочный коэффициент</t>
  </si>
  <si>
    <t>среднемесячная численность</t>
  </si>
  <si>
    <t>ИТОГО</t>
  </si>
  <si>
    <t>подушевое финансирование</t>
  </si>
  <si>
    <t>из них</t>
  </si>
  <si>
    <t>из них по СМО</t>
  </si>
  <si>
    <t>расчёт 90%</t>
  </si>
  <si>
    <t>размер средств, направляемых на выплаты МО ПМСП в случае достижения целевых значений показателей результативности деятельности 10%</t>
  </si>
  <si>
    <t>Фактический дифференцированный подушевой норматив финасирования для i-медицинской организации по всем видам и условиям оказания помощи, руб. в месяц на одного застрахованного прикрепленного (Ф ДПн)</t>
  </si>
  <si>
    <t>Прил 30 ТС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</si>
</sst>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"/>
    <numFmt numFmtId="167" formatCode="&quot;See Note &quot;\ #"/>
    <numFmt numFmtId="168" formatCode="_-* #,##0_р_._-;\-* #,##0_р_._-;_-* &quot;-&quot;_р_._-;_-@_-"/>
    <numFmt numFmtId="169" formatCode="_-* #,##0.00_р_._-;\-* #,##0.00_р_._-;_-* &quot;-&quot;??_р_._-;_-@_-"/>
    <numFmt numFmtId="170" formatCode="_-* #,##0_р_._-;\-* #,##0_р_._-;_-* &quot;-&quot;??_р_._-;_-@_-"/>
    <numFmt numFmtId="171" formatCode="_-* #,##0.00_р_._-;\-* #,##0.00_р_._-;_-* \-??_р_._-;_-@_-"/>
    <numFmt numFmtId="172" formatCode="_(* #,##0.00_);_(* \(#,##0.00\);_(* &quot;-&quot;??_);_(@_)"/>
    <numFmt numFmtId="173" formatCode="0.0"/>
  </numFmts>
  <fonts count="42"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90">
    <xf numFmtId="0" fontId="0" fillId="0" borderId="0"/>
    <xf numFmtId="0" fontId="1" fillId="0" borderId="0"/>
    <xf numFmtId="0" fontId="6" fillId="0" borderId="0" applyFill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7" fillId="0" borderId="5"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0"/>
    <xf numFmtId="0" fontId="13" fillId="22" borderId="6" applyNumberFormat="0" applyAlignment="0" applyProtection="0"/>
    <xf numFmtId="0" fontId="14" fillId="23" borderId="7" applyNumberFormat="0" applyAlignment="0" applyProtection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6" applyNumberFormat="0" applyAlignment="0" applyProtection="0"/>
    <xf numFmtId="0" fontId="21" fillId="0" borderId="11" applyNumberFormat="0" applyFill="0" applyAlignment="0" applyProtection="0"/>
    <xf numFmtId="0" fontId="22" fillId="24" borderId="0" applyNumberFormat="0" applyBorder="0" applyAlignment="0" applyProtection="0"/>
    <xf numFmtId="0" fontId="23" fillId="25" borderId="12" applyNumberFormat="0" applyFont="0" applyAlignment="0" applyProtection="0"/>
    <xf numFmtId="0" fontId="9" fillId="25" borderId="12" applyNumberFormat="0" applyFont="0" applyAlignment="0" applyProtection="0"/>
    <xf numFmtId="0" fontId="24" fillId="22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167" fontId="27" fillId="0" borderId="0">
      <alignment horizontal="left"/>
    </xf>
    <xf numFmtId="0" fontId="2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20" fillId="8" borderId="6" applyNumberFormat="0" applyAlignment="0" applyProtection="0"/>
    <xf numFmtId="0" fontId="24" fillId="22" borderId="13" applyNumberFormat="0" applyAlignment="0" applyProtection="0"/>
    <xf numFmtId="0" fontId="13" fillId="22" borderId="6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14" fillId="23" borderId="7" applyNumberFormat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1" fillId="0" borderId="0"/>
    <xf numFmtId="0" fontId="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32" fillId="0" borderId="0"/>
    <xf numFmtId="0" fontId="3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23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31" fillId="0" borderId="0"/>
    <xf numFmtId="0" fontId="9" fillId="0" borderId="0"/>
    <xf numFmtId="0" fontId="35" fillId="0" borderId="0"/>
    <xf numFmtId="0" fontId="35" fillId="0" borderId="0"/>
    <xf numFmtId="0" fontId="32" fillId="0" borderId="0" applyNumberFormat="0" applyFont="0" applyFill="0" applyBorder="0" applyAlignment="0" applyProtection="0">
      <alignment vertical="top"/>
    </xf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9" fillId="25" borderId="12" applyNumberFormat="0" applyFont="0" applyAlignment="0" applyProtection="0"/>
    <xf numFmtId="0" fontId="1" fillId="2" borderId="1" applyNumberFormat="0" applyFont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1" applyNumberFormat="0" applyFill="0" applyAlignment="0" applyProtection="0"/>
    <xf numFmtId="0" fontId="36" fillId="0" borderId="0"/>
    <xf numFmtId="0" fontId="28" fillId="0" borderId="0" applyNumberForma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9" fillId="0" borderId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ill="0" applyBorder="0" applyAlignment="0" applyProtection="0"/>
    <xf numFmtId="172" fontId="32" fillId="0" borderId="0" applyFont="0" applyFill="0" applyBorder="0" applyAlignment="0" applyProtection="0"/>
    <xf numFmtId="171" fontId="9" fillId="0" borderId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35" fillId="0" borderId="0" applyFill="0" applyBorder="0" applyAlignment="0" applyProtection="0"/>
    <xf numFmtId="0" fontId="16" fillId="5" borderId="0" applyNumberFormat="0" applyBorder="0" applyAlignment="0" applyProtection="0"/>
    <xf numFmtId="0" fontId="7" fillId="0" borderId="0">
      <protection locked="0"/>
    </xf>
    <xf numFmtId="164" fontId="3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NumberFormat="1" applyFont="1"/>
    <xf numFmtId="0" fontId="4" fillId="0" borderId="0" xfId="1" applyFont="1"/>
    <xf numFmtId="0" fontId="5" fillId="0" borderId="2" xfId="1" applyFont="1" applyBorder="1" applyAlignment="1">
      <alignment vertical="center" wrapText="1"/>
    </xf>
    <xf numFmtId="14" fontId="4" fillId="0" borderId="3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  <xf numFmtId="3" fontId="4" fillId="0" borderId="4" xfId="1" applyNumberFormat="1" applyFont="1" applyBorder="1"/>
    <xf numFmtId="166" fontId="4" fillId="0" borderId="4" xfId="1" applyNumberFormat="1" applyFont="1" applyBorder="1"/>
    <xf numFmtId="3" fontId="4" fillId="0" borderId="0" xfId="1" applyNumberFormat="1" applyFont="1"/>
    <xf numFmtId="3" fontId="4" fillId="0" borderId="3" xfId="1" applyNumberFormat="1" applyFont="1" applyBorder="1"/>
    <xf numFmtId="166" fontId="4" fillId="0" borderId="3" xfId="1" applyNumberFormat="1" applyFont="1" applyBorder="1"/>
    <xf numFmtId="0" fontId="5" fillId="0" borderId="3" xfId="1" applyFont="1" applyBorder="1" applyAlignment="1">
      <alignment horizontal="center"/>
    </xf>
    <xf numFmtId="3" fontId="5" fillId="0" borderId="3" xfId="1" applyNumberFormat="1" applyFont="1" applyBorder="1"/>
    <xf numFmtId="166" fontId="5" fillId="0" borderId="3" xfId="1" applyNumberFormat="1" applyFont="1" applyBorder="1"/>
    <xf numFmtId="0" fontId="4" fillId="0" borderId="3" xfId="1" applyFont="1" applyBorder="1" applyAlignment="1">
      <alignment horizontal="right"/>
    </xf>
    <xf numFmtId="0" fontId="4" fillId="0" borderId="0" xfId="102" applyFont="1"/>
    <xf numFmtId="0" fontId="5" fillId="0" borderId="2" xfId="102" applyFont="1" applyBorder="1" applyAlignment="1">
      <alignment vertical="center" wrapText="1"/>
    </xf>
    <xf numFmtId="14" fontId="4" fillId="0" borderId="3" xfId="102" applyNumberFormat="1" applyFont="1" applyBorder="1" applyAlignment="1">
      <alignment horizontal="center"/>
    </xf>
    <xf numFmtId="0" fontId="4" fillId="0" borderId="3" xfId="102" applyFont="1" applyFill="1" applyBorder="1" applyAlignment="1">
      <alignment horizontal="center" vertical="center"/>
    </xf>
    <xf numFmtId="1" fontId="4" fillId="0" borderId="3" xfId="102" applyNumberFormat="1" applyFont="1" applyFill="1" applyBorder="1" applyAlignment="1">
      <alignment horizontal="center" vertical="center"/>
    </xf>
    <xf numFmtId="0" fontId="4" fillId="0" borderId="3" xfId="102" applyFont="1" applyFill="1" applyBorder="1" applyAlignment="1">
      <alignment horizontal="left" vertical="center" wrapText="1"/>
    </xf>
    <xf numFmtId="3" fontId="4" fillId="0" borderId="3" xfId="102" applyNumberFormat="1" applyFont="1" applyBorder="1"/>
    <xf numFmtId="166" fontId="4" fillId="0" borderId="3" xfId="102" applyNumberFormat="1" applyFont="1" applyBorder="1"/>
    <xf numFmtId="0" fontId="3" fillId="0" borderId="0" xfId="119"/>
    <xf numFmtId="0" fontId="5" fillId="0" borderId="3" xfId="102" applyFont="1" applyBorder="1" applyAlignment="1">
      <alignment horizontal="center"/>
    </xf>
    <xf numFmtId="3" fontId="5" fillId="0" borderId="3" xfId="102" applyNumberFormat="1" applyFont="1" applyBorder="1"/>
    <xf numFmtId="166" fontId="5" fillId="0" borderId="3" xfId="102" applyNumberFormat="1" applyFont="1" applyBorder="1"/>
    <xf numFmtId="0" fontId="4" fillId="0" borderId="0" xfId="0" applyFont="1"/>
    <xf numFmtId="0" fontId="38" fillId="0" borderId="0" xfId="0" applyFont="1"/>
    <xf numFmtId="0" fontId="4" fillId="0" borderId="0" xfId="0" applyFont="1" applyAlignment="1">
      <alignment horizontal="right"/>
    </xf>
    <xf numFmtId="0" fontId="39" fillId="0" borderId="0" xfId="0" applyFont="1"/>
    <xf numFmtId="0" fontId="5" fillId="0" borderId="0" xfId="0" applyFont="1"/>
    <xf numFmtId="4" fontId="4" fillId="0" borderId="0" xfId="0" applyNumberFormat="1" applyFont="1"/>
    <xf numFmtId="3" fontId="4" fillId="0" borderId="0" xfId="0" applyNumberFormat="1" applyFont="1"/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6" fontId="4" fillId="0" borderId="3" xfId="0" applyNumberFormat="1" applyFont="1" applyBorder="1"/>
    <xf numFmtId="0" fontId="4" fillId="0" borderId="3" xfId="102" applyFont="1" applyBorder="1" applyAlignment="1">
      <alignment horizontal="center"/>
    </xf>
    <xf numFmtId="173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3" xfId="0" applyNumberFormat="1" applyBorder="1"/>
    <xf numFmtId="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" fontId="0" fillId="0" borderId="3" xfId="0" applyNumberFormat="1" applyBorder="1"/>
    <xf numFmtId="4" fontId="41" fillId="0" borderId="3" xfId="0" applyNumberFormat="1" applyFont="1" applyBorder="1"/>
    <xf numFmtId="4" fontId="2" fillId="0" borderId="3" xfId="0" applyNumberFormat="1" applyFont="1" applyBorder="1"/>
    <xf numFmtId="4" fontId="41" fillId="0" borderId="15" xfId="0" applyNumberFormat="1" applyFont="1" applyBorder="1"/>
    <xf numFmtId="0" fontId="0" fillId="0" borderId="0" xfId="0" applyBorder="1"/>
    <xf numFmtId="4" fontId="0" fillId="0" borderId="0" xfId="0" applyNumberFormat="1" applyBorder="1"/>
    <xf numFmtId="4" fontId="41" fillId="0" borderId="0" xfId="0" applyNumberFormat="1" applyFont="1" applyBorder="1"/>
    <xf numFmtId="0" fontId="0" fillId="0" borderId="0" xfId="0" applyAlignment="1">
      <alignment horizontal="center"/>
    </xf>
    <xf numFmtId="164" fontId="41" fillId="0" borderId="0" xfId="189" applyFont="1"/>
    <xf numFmtId="0" fontId="0" fillId="0" borderId="0" xfId="0" applyAlignment="1">
      <alignment horizontal="center"/>
    </xf>
    <xf numFmtId="0" fontId="0" fillId="26" borderId="0" xfId="0" applyFill="1"/>
    <xf numFmtId="164" fontId="0" fillId="0" borderId="0" xfId="0" applyNumberFormat="1"/>
    <xf numFmtId="166" fontId="4" fillId="0" borderId="3" xfId="0" applyNumberFormat="1" applyFont="1" applyFill="1" applyBorder="1"/>
    <xf numFmtId="0" fontId="0" fillId="0" borderId="0" xfId="0" applyFill="1"/>
    <xf numFmtId="2" fontId="0" fillId="0" borderId="0" xfId="0" applyNumberFormat="1" applyFill="1"/>
    <xf numFmtId="4" fontId="0" fillId="0" borderId="3" xfId="0" applyNumberFormat="1" applyFill="1" applyBorder="1"/>
    <xf numFmtId="4" fontId="2" fillId="0" borderId="3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/>
    <xf numFmtId="0" fontId="4" fillId="0" borderId="0" xfId="1" applyFont="1" applyBorder="1" applyAlignment="1">
      <alignment horizontal="center"/>
    </xf>
    <xf numFmtId="0" fontId="4" fillId="0" borderId="0" xfId="10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0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</cellXfs>
  <cellStyles count="190">
    <cellStyle name="_КСГ 210010 - ЛИ" xfId="2"/>
    <cellStyle name="”ќђќ‘ћ‚›‰" xfId="3"/>
    <cellStyle name="”љ‘ђћ‚ђќќ›‰" xfId="4"/>
    <cellStyle name="„…ќ…†ќ›‰" xfId="5"/>
    <cellStyle name="‡ђѓћ‹ћ‚ћљ1" xfId="6"/>
    <cellStyle name="‡ђѓћ‹ћ‚ћљ2" xfId="7"/>
    <cellStyle name="’ћѓћ‚›‰" xfId="8"/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40% - Акцент1 2" xfId="39"/>
    <cellStyle name="40% - Акцент2 2" xfId="40"/>
    <cellStyle name="40% - Акцент3 2" xfId="41"/>
    <cellStyle name="40% - Акцент4 2" xfId="42"/>
    <cellStyle name="40% - Акцент5 2" xfId="43"/>
    <cellStyle name="40% - Акцент6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2 2" xfId="52"/>
    <cellStyle name="60% - Акцент3 2" xfId="53"/>
    <cellStyle name="60% - Акцент4 2" xfId="54"/>
    <cellStyle name="60% - Акцент5 2" xfId="55"/>
    <cellStyle name="60% - Акцент6 2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2" xfId="64"/>
    <cellStyle name="Calculation" xfId="65"/>
    <cellStyle name="Check Cell" xfId="66"/>
    <cellStyle name="Excel Built-in Normal" xfId="67"/>
    <cellStyle name="Excel Built-in Normal 2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te" xfId="78"/>
    <cellStyle name="Note 2" xfId="79"/>
    <cellStyle name="Output" xfId="80"/>
    <cellStyle name="Title" xfId="81"/>
    <cellStyle name="Total" xfId="82"/>
    <cellStyle name="Unit" xfId="83"/>
    <cellStyle name="Warning Text" xfId="84"/>
    <cellStyle name="Акцент1 2" xfId="85"/>
    <cellStyle name="Акцент2 2" xfId="86"/>
    <cellStyle name="Акцент3 2" xfId="87"/>
    <cellStyle name="Акцент4 2" xfId="88"/>
    <cellStyle name="Акцент5 2" xfId="89"/>
    <cellStyle name="Акцент6 2" xfId="90"/>
    <cellStyle name="Ввод  2" xfId="91"/>
    <cellStyle name="Вывод 2" xfId="92"/>
    <cellStyle name="Вычисление 2" xfId="93"/>
    <cellStyle name="Денежный" xfId="189" builtinId="4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102"/>
    <cellStyle name="Обычный 10 2" xfId="103"/>
    <cellStyle name="Обычный 11" xfId="104"/>
    <cellStyle name="Обычный 12" xfId="105"/>
    <cellStyle name="Обычный 13" xfId="106"/>
    <cellStyle name="Обычный 2" xfId="1"/>
    <cellStyle name="Обычный 2 2" xfId="107"/>
    <cellStyle name="Обычный 2 2 2" xfId="108"/>
    <cellStyle name="Обычный 2 2 2 2" xfId="109"/>
    <cellStyle name="Обычный 2 3" xfId="110"/>
    <cellStyle name="Обычный 2 4" xfId="111"/>
    <cellStyle name="Обычный 2 5" xfId="112"/>
    <cellStyle name="Обычный 2 6" xfId="113"/>
    <cellStyle name="Обычный 2_Пилот_свод за 6 мес.2012г." xfId="114"/>
    <cellStyle name="Обычный 22" xfId="115"/>
    <cellStyle name="Обычный 23" xfId="116"/>
    <cellStyle name="Обычный 24" xfId="117"/>
    <cellStyle name="Обычный 27" xfId="118"/>
    <cellStyle name="Обычный 3" xfId="119"/>
    <cellStyle name="Обычный 3 2" xfId="120"/>
    <cellStyle name="Обычный 3 3" xfId="121"/>
    <cellStyle name="Обычный 3_KSG" xfId="122"/>
    <cellStyle name="Обычный 30" xfId="123"/>
    <cellStyle name="Обычный 34" xfId="124"/>
    <cellStyle name="Обычный 35" xfId="125"/>
    <cellStyle name="Обычный 4" xfId="126"/>
    <cellStyle name="Обычный 4 2" xfId="127"/>
    <cellStyle name="Обычный 4 3" xfId="128"/>
    <cellStyle name="Обычный 5" xfId="129"/>
    <cellStyle name="Обычный 5 2" xfId="130"/>
    <cellStyle name="Обычный 6" xfId="131"/>
    <cellStyle name="Обычный 6 2" xfId="132"/>
    <cellStyle name="Обычный 7" xfId="133"/>
    <cellStyle name="Обычный 8" xfId="134"/>
    <cellStyle name="Обычный 9" xfId="135"/>
    <cellStyle name="Плохой 2" xfId="136"/>
    <cellStyle name="Пояснение 2" xfId="137"/>
    <cellStyle name="Примечание 2" xfId="138"/>
    <cellStyle name="Примечание 3" xfId="139"/>
    <cellStyle name="Примечание 4" xfId="140"/>
    <cellStyle name="Процентный 2" xfId="141"/>
    <cellStyle name="Процентный 2 2" xfId="142"/>
    <cellStyle name="Процентный 2 3" xfId="143"/>
    <cellStyle name="Процентный 3" xfId="144"/>
    <cellStyle name="Процентный 4" xfId="145"/>
    <cellStyle name="Связанная ячейка 2" xfId="146"/>
    <cellStyle name="Стиль 1" xfId="147"/>
    <cellStyle name="Текст предупреждения 2" xfId="148"/>
    <cellStyle name="Тысячи [0]_перечис.11" xfId="149"/>
    <cellStyle name="Тысячи_перечис.11" xfId="150"/>
    <cellStyle name="Финансовый [0] 2" xfId="151"/>
    <cellStyle name="Финансовый [0] 2 2" xfId="152"/>
    <cellStyle name="Финансовый 10" xfId="153"/>
    <cellStyle name="Финансовый 10 2" xfId="154"/>
    <cellStyle name="Финансовый 11" xfId="155"/>
    <cellStyle name="Финансовый 12" xfId="156"/>
    <cellStyle name="Финансовый 12 2" xfId="157"/>
    <cellStyle name="Финансовый 13" xfId="158"/>
    <cellStyle name="Финансовый 14" xfId="159"/>
    <cellStyle name="Финансовый 15" xfId="160"/>
    <cellStyle name="Финансовый 2" xfId="161"/>
    <cellStyle name="Финансовый 2 2" xfId="162"/>
    <cellStyle name="Финансовый 2 2 2" xfId="163"/>
    <cellStyle name="Финансовый 2 2 3" xfId="164"/>
    <cellStyle name="Финансовый 2 3" xfId="165"/>
    <cellStyle name="Финансовый 2 3 2" xfId="166"/>
    <cellStyle name="Финансовый 2 4" xfId="167"/>
    <cellStyle name="Финансовый 2 5" xfId="168"/>
    <cellStyle name="Финансовый 2 6" xfId="169"/>
    <cellStyle name="Финансовый 3" xfId="170"/>
    <cellStyle name="Финансовый 3 2" xfId="171"/>
    <cellStyle name="Финансовый 3 2 2" xfId="172"/>
    <cellStyle name="Финансовый 3 3" xfId="173"/>
    <cellStyle name="Финансовый 3 4" xfId="174"/>
    <cellStyle name="Финансовый 3 5" xfId="175"/>
    <cellStyle name="Финансовый 3 6" xfId="176"/>
    <cellStyle name="Финансовый 4" xfId="177"/>
    <cellStyle name="Финансовый 4 2" xfId="178"/>
    <cellStyle name="Финансовый 5" xfId="179"/>
    <cellStyle name="Финансовый 5 2" xfId="180"/>
    <cellStyle name="Финансовый 5 3" xfId="181"/>
    <cellStyle name="Финансовый 6" xfId="182"/>
    <cellStyle name="Финансовый 6 2" xfId="183"/>
    <cellStyle name="Финансовый 7" xfId="184"/>
    <cellStyle name="Финансовый 8" xfId="185"/>
    <cellStyle name="Финансовый 9" xfId="186"/>
    <cellStyle name="Хороший 2" xfId="187"/>
    <cellStyle name="Џђћ–…ќ’ќ›‰" xfId="1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&#1052;&#1086;&#1080;%20&#1076;&#1086;&#1082;&#1091;&#1084;&#1077;&#1085;&#1090;&#1099;\&#1053;&#1072;&#1094;&#1080;&#1086;&#1085;&#1072;&#1083;&#1100;&#1085;&#1099;&#1081;%20&#1087;&#1088;&#1086;&#1077;&#1082;&#1090;\&#1051;&#1055;&#1059;-&#1076;&#1086;&#1087;-&#1076;&#1080;&#1089;&#108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ksana\&#1048;&#1089;&#1087;&#1086;&#1083;&#1085;&#1077;&#1085;&#1080;&#1077;%20&#1058;&#1077;&#1088;%20&#1055;&#1056;\2007\rez_lpu10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58;&#1055;%20&#1043;&#1043;%202008-2010\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3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08\rez_lpu8y7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4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6\rez_lpu16y9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&#1054;&#1058;&#1063;&#1045;&#1058;-&#1092;-62\&#1092;-62_2008\&#1055;&#1086;&#1089;&#1077;&#1097;&#1077;&#1085;&#1080;&#1103;%20&#1089;&#1088;-&#1084;&#1077;&#1076;-&#1088;&#1072;&#10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2\TP_11y6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opLeftCell="A25" workbookViewId="0">
      <selection activeCell="F3" sqref="F3"/>
    </sheetView>
  </sheetViews>
  <sheetFormatPr defaultRowHeight="11.25"/>
  <cols>
    <col min="1" max="1" width="2.7109375" style="2" bestFit="1" customWidth="1"/>
    <col min="2" max="2" width="15.140625" style="2" bestFit="1" customWidth="1"/>
    <col min="3" max="3" width="7.140625" style="2" bestFit="1" customWidth="1"/>
    <col min="4" max="4" width="107.28515625" style="2" customWidth="1"/>
    <col min="5" max="5" width="12.85546875" style="2" customWidth="1"/>
    <col min="6" max="6" width="10.42578125" style="2" customWidth="1"/>
    <col min="7" max="7" width="13" style="2" customWidth="1"/>
    <col min="8" max="16384" width="9.140625" style="2"/>
  </cols>
  <sheetData>
    <row r="1" spans="1:10">
      <c r="E1" s="67" t="s">
        <v>144</v>
      </c>
      <c r="F1" s="67"/>
      <c r="G1" s="67"/>
    </row>
    <row r="2" spans="1:10" ht="22.5">
      <c r="A2" s="3" t="s">
        <v>145</v>
      </c>
      <c r="B2" s="3" t="s">
        <v>146</v>
      </c>
      <c r="C2" s="3" t="s">
        <v>147</v>
      </c>
      <c r="D2" s="3" t="s">
        <v>148</v>
      </c>
      <c r="E2" s="4">
        <v>44166</v>
      </c>
      <c r="F2" s="4">
        <v>44197</v>
      </c>
      <c r="G2" s="5" t="s">
        <v>149</v>
      </c>
    </row>
    <row r="3" spans="1:10" ht="12.75" customHeight="1">
      <c r="A3" s="6">
        <v>1</v>
      </c>
      <c r="B3" s="6">
        <v>630002</v>
      </c>
      <c r="C3" s="6">
        <v>202</v>
      </c>
      <c r="D3" s="7" t="s">
        <v>150</v>
      </c>
      <c r="E3" s="8">
        <f>SUMIFS('1'!$D$2:$D$143,'1'!$C$2:$C$143,C3)</f>
        <v>35171</v>
      </c>
      <c r="F3" s="8">
        <f>SUMIFS('2'!$D$2:$D$143,'2'!$C$2:$C$143,C3)</f>
        <v>35050</v>
      </c>
      <c r="G3" s="9">
        <f>(E3+F3)/2</f>
        <v>35110.5</v>
      </c>
      <c r="I3" s="10"/>
      <c r="J3" s="10"/>
    </row>
    <row r="4" spans="1:10" ht="12.75" customHeight="1">
      <c r="A4" s="6">
        <v>2</v>
      </c>
      <c r="B4" s="6">
        <v>630003</v>
      </c>
      <c r="C4" s="6">
        <v>302</v>
      </c>
      <c r="D4" s="7" t="s">
        <v>151</v>
      </c>
      <c r="E4" s="8">
        <f>SUMIFS('1'!$D$2:$D$143,'1'!$C$2:$C$143,C4)</f>
        <v>12664</v>
      </c>
      <c r="F4" s="8">
        <f>SUMIFS('2'!$D$2:$D$143,'2'!$C$2:$C$143,C4)</f>
        <v>12610</v>
      </c>
      <c r="G4" s="9">
        <f t="shared" ref="G4:G45" si="0">(E4+F4)/2</f>
        <v>12637</v>
      </c>
      <c r="I4" s="10"/>
      <c r="J4" s="10"/>
    </row>
    <row r="5" spans="1:10" ht="12.75" customHeight="1">
      <c r="A5" s="6">
        <v>3</v>
      </c>
      <c r="B5" s="6">
        <v>630004</v>
      </c>
      <c r="C5" s="6">
        <v>402</v>
      </c>
      <c r="D5" s="7" t="s">
        <v>152</v>
      </c>
      <c r="E5" s="8">
        <f>SUMIFS('1'!$D$2:$D$143,'1'!$C$2:$C$143,C5)</f>
        <v>16868</v>
      </c>
      <c r="F5" s="8">
        <f>SUMIFS('2'!$D$2:$D$143,'2'!$C$2:$C$143,C5)</f>
        <v>16831</v>
      </c>
      <c r="G5" s="9">
        <f t="shared" si="0"/>
        <v>16849.5</v>
      </c>
      <c r="I5" s="10"/>
      <c r="J5" s="10"/>
    </row>
    <row r="6" spans="1:10" ht="12.75" customHeight="1">
      <c r="A6" s="6">
        <v>4</v>
      </c>
      <c r="B6" s="6">
        <v>630005</v>
      </c>
      <c r="C6" s="6">
        <v>502</v>
      </c>
      <c r="D6" s="7" t="s">
        <v>153</v>
      </c>
      <c r="E6" s="8">
        <f>SUMIFS('1'!$D$2:$D$143,'1'!$C$2:$C$143,C6)</f>
        <v>16402</v>
      </c>
      <c r="F6" s="8">
        <f>SUMIFS('2'!$D$2:$D$143,'2'!$C$2:$C$143,C6)</f>
        <v>16374</v>
      </c>
      <c r="G6" s="9">
        <f t="shared" si="0"/>
        <v>16388</v>
      </c>
      <c r="I6" s="10"/>
      <c r="J6" s="10"/>
    </row>
    <row r="7" spans="1:10" ht="12.75" customHeight="1">
      <c r="A7" s="6">
        <v>5</v>
      </c>
      <c r="B7" s="6">
        <v>630006</v>
      </c>
      <c r="C7" s="6">
        <v>602</v>
      </c>
      <c r="D7" s="7" t="s">
        <v>154</v>
      </c>
      <c r="E7" s="8">
        <f>SUMIFS('1'!$D$2:$D$143,'1'!$C$2:$C$143,C7)</f>
        <v>19037</v>
      </c>
      <c r="F7" s="8">
        <f>SUMIFS('2'!$D$2:$D$143,'2'!$C$2:$C$143,C7)</f>
        <v>18980</v>
      </c>
      <c r="G7" s="9">
        <f t="shared" si="0"/>
        <v>19008.5</v>
      </c>
      <c r="I7" s="10"/>
      <c r="J7" s="10"/>
    </row>
    <row r="8" spans="1:10" ht="12.75" customHeight="1">
      <c r="A8" s="6">
        <v>6</v>
      </c>
      <c r="B8" s="6">
        <v>630007</v>
      </c>
      <c r="C8" s="6">
        <v>701</v>
      </c>
      <c r="D8" s="7" t="s">
        <v>155</v>
      </c>
      <c r="E8" s="8">
        <f>SUMIFS('1'!$D$2:$D$143,'1'!$C$2:$C$143,C8)</f>
        <v>93244</v>
      </c>
      <c r="F8" s="8">
        <f>SUMIFS('2'!$D$2:$D$143,'2'!$C$2:$C$143,C8)</f>
        <v>93787</v>
      </c>
      <c r="G8" s="9">
        <f t="shared" si="0"/>
        <v>93515.5</v>
      </c>
      <c r="I8" s="10"/>
      <c r="J8" s="10"/>
    </row>
    <row r="9" spans="1:10" ht="12.75" customHeight="1">
      <c r="A9" s="6">
        <v>7</v>
      </c>
      <c r="B9" s="6">
        <v>630008</v>
      </c>
      <c r="C9" s="6">
        <v>802</v>
      </c>
      <c r="D9" s="7" t="s">
        <v>156</v>
      </c>
      <c r="E9" s="8">
        <f>SUMIFS('1'!$D$2:$D$143,'1'!$C$2:$C$143,C9)</f>
        <v>10782</v>
      </c>
      <c r="F9" s="8">
        <f>SUMIFS('2'!$D$2:$D$143,'2'!$C$2:$C$143,C9)</f>
        <v>10743</v>
      </c>
      <c r="G9" s="9">
        <f t="shared" si="0"/>
        <v>10762.5</v>
      </c>
      <c r="I9" s="10"/>
      <c r="J9" s="10"/>
    </row>
    <row r="10" spans="1:10" ht="12.75" customHeight="1">
      <c r="A10" s="6">
        <v>8</v>
      </c>
      <c r="B10" s="6">
        <v>630009</v>
      </c>
      <c r="C10" s="6">
        <v>902</v>
      </c>
      <c r="D10" s="7" t="s">
        <v>157</v>
      </c>
      <c r="E10" s="8">
        <f>SUMIFS('1'!$D$2:$D$143,'1'!$C$2:$C$143,C10)</f>
        <v>79067</v>
      </c>
      <c r="F10" s="8">
        <f>SUMIFS('2'!$D$2:$D$143,'2'!$C$2:$C$143,C10)</f>
        <v>79039</v>
      </c>
      <c r="G10" s="9">
        <f t="shared" si="0"/>
        <v>79053</v>
      </c>
      <c r="I10" s="10"/>
      <c r="J10" s="10"/>
    </row>
    <row r="11" spans="1:10" ht="12.75" customHeight="1">
      <c r="A11" s="6">
        <v>9</v>
      </c>
      <c r="B11" s="6">
        <v>630010</v>
      </c>
      <c r="C11" s="6">
        <v>1002</v>
      </c>
      <c r="D11" s="7" t="s">
        <v>158</v>
      </c>
      <c r="E11" s="8">
        <f>SUMIFS('1'!$D$2:$D$143,'1'!$C$2:$C$143,C11)</f>
        <v>18920</v>
      </c>
      <c r="F11" s="8">
        <f>SUMIFS('2'!$D$2:$D$143,'2'!$C$2:$C$143,C11)</f>
        <v>18882</v>
      </c>
      <c r="G11" s="9">
        <f t="shared" si="0"/>
        <v>18901</v>
      </c>
      <c r="I11" s="10"/>
      <c r="J11" s="10"/>
    </row>
    <row r="12" spans="1:10" ht="12.75" customHeight="1">
      <c r="A12" s="6">
        <v>10</v>
      </c>
      <c r="B12" s="6">
        <v>630011</v>
      </c>
      <c r="C12" s="6">
        <v>1102</v>
      </c>
      <c r="D12" s="7" t="s">
        <v>159</v>
      </c>
      <c r="E12" s="8">
        <f>SUMIFS('1'!$D$2:$D$143,'1'!$C$2:$C$143,C12)</f>
        <v>15223</v>
      </c>
      <c r="F12" s="8">
        <f>SUMIFS('2'!$D$2:$D$143,'2'!$C$2:$C$143,C12)</f>
        <v>15166</v>
      </c>
      <c r="G12" s="9">
        <f t="shared" si="0"/>
        <v>15194.5</v>
      </c>
      <c r="I12" s="10"/>
      <c r="J12" s="10"/>
    </row>
    <row r="13" spans="1:10" ht="12.75" customHeight="1">
      <c r="A13" s="6">
        <v>11</v>
      </c>
      <c r="B13" s="6">
        <v>630012</v>
      </c>
      <c r="C13" s="6">
        <v>1202</v>
      </c>
      <c r="D13" s="7" t="s">
        <v>160</v>
      </c>
      <c r="E13" s="8">
        <f>SUMIFS('1'!$D$2:$D$143,'1'!$C$2:$C$143,C13)</f>
        <v>51927</v>
      </c>
      <c r="F13" s="8">
        <f>SUMIFS('2'!$D$2:$D$143,'2'!$C$2:$C$143,C13)</f>
        <v>51778</v>
      </c>
      <c r="G13" s="9">
        <f t="shared" si="0"/>
        <v>51852.5</v>
      </c>
      <c r="I13" s="10"/>
      <c r="J13" s="10"/>
    </row>
    <row r="14" spans="1:10" ht="12.75" customHeight="1">
      <c r="A14" s="6">
        <v>12</v>
      </c>
      <c r="B14" s="6">
        <v>630013</v>
      </c>
      <c r="C14" s="6">
        <v>1302</v>
      </c>
      <c r="D14" s="7" t="s">
        <v>161</v>
      </c>
      <c r="E14" s="8">
        <f>SUMIFS('1'!$D$2:$D$143,'1'!$C$2:$C$143,C14)</f>
        <v>40584</v>
      </c>
      <c r="F14" s="8">
        <f>SUMIFS('2'!$D$2:$D$143,'2'!$C$2:$C$143,C14)</f>
        <v>40483</v>
      </c>
      <c r="G14" s="9">
        <f t="shared" si="0"/>
        <v>40533.5</v>
      </c>
      <c r="I14" s="10"/>
      <c r="J14" s="10"/>
    </row>
    <row r="15" spans="1:10" ht="12.75" customHeight="1">
      <c r="A15" s="6">
        <v>13</v>
      </c>
      <c r="B15" s="6">
        <v>630014</v>
      </c>
      <c r="C15" s="6">
        <v>1402</v>
      </c>
      <c r="D15" s="7" t="s">
        <v>162</v>
      </c>
      <c r="E15" s="8">
        <f>SUMIFS('1'!$D$2:$D$143,'1'!$C$2:$C$143,C15)</f>
        <v>11914</v>
      </c>
      <c r="F15" s="8">
        <f>SUMIFS('2'!$D$2:$D$143,'2'!$C$2:$C$143,C15)</f>
        <v>11875</v>
      </c>
      <c r="G15" s="9">
        <f t="shared" si="0"/>
        <v>11894.5</v>
      </c>
      <c r="I15" s="10"/>
      <c r="J15" s="10"/>
    </row>
    <row r="16" spans="1:10" ht="12.75" customHeight="1">
      <c r="A16" s="6">
        <v>14</v>
      </c>
      <c r="B16" s="6">
        <v>630015</v>
      </c>
      <c r="C16" s="6">
        <v>1502</v>
      </c>
      <c r="D16" s="7" t="s">
        <v>163</v>
      </c>
      <c r="E16" s="8">
        <f>SUMIFS('1'!$D$2:$D$143,'1'!$C$2:$C$143,C16)</f>
        <v>36663</v>
      </c>
      <c r="F16" s="8">
        <f>SUMIFS('2'!$D$2:$D$143,'2'!$C$2:$C$143,C16)</f>
        <v>36565</v>
      </c>
      <c r="G16" s="9">
        <f t="shared" si="0"/>
        <v>36614</v>
      </c>
      <c r="I16" s="10"/>
      <c r="J16" s="10"/>
    </row>
    <row r="17" spans="1:10" ht="12.75" customHeight="1">
      <c r="A17" s="6">
        <v>15</v>
      </c>
      <c r="B17" s="6">
        <v>630016</v>
      </c>
      <c r="C17" s="6">
        <v>1602</v>
      </c>
      <c r="D17" s="7" t="s">
        <v>164</v>
      </c>
      <c r="E17" s="8">
        <f>SUMIFS('1'!$D$2:$D$143,'1'!$C$2:$C$143,C17)</f>
        <v>14285</v>
      </c>
      <c r="F17" s="8">
        <f>SUMIFS('2'!$D$2:$D$143,'2'!$C$2:$C$143,C17)</f>
        <v>14240</v>
      </c>
      <c r="G17" s="9">
        <f t="shared" si="0"/>
        <v>14262.5</v>
      </c>
      <c r="I17" s="10"/>
      <c r="J17" s="10"/>
    </row>
    <row r="18" spans="1:10" ht="12.75" customHeight="1">
      <c r="A18" s="6">
        <v>16</v>
      </c>
      <c r="B18" s="6">
        <v>630017</v>
      </c>
      <c r="C18" s="6">
        <v>1702</v>
      </c>
      <c r="D18" s="7" t="s">
        <v>165</v>
      </c>
      <c r="E18" s="8">
        <f>SUMIFS('1'!$D$2:$D$143,'1'!$C$2:$C$143,C18)</f>
        <v>47191</v>
      </c>
      <c r="F18" s="8">
        <f>SUMIFS('2'!$D$2:$D$143,'2'!$C$2:$C$143,C18)</f>
        <v>47100</v>
      </c>
      <c r="G18" s="9">
        <f t="shared" si="0"/>
        <v>47145.5</v>
      </c>
      <c r="I18" s="10"/>
      <c r="J18" s="10"/>
    </row>
    <row r="19" spans="1:10" ht="12.75" customHeight="1">
      <c r="A19" s="6">
        <v>17</v>
      </c>
      <c r="B19" s="6">
        <v>630018</v>
      </c>
      <c r="C19" s="6">
        <v>1802</v>
      </c>
      <c r="D19" s="7" t="s">
        <v>166</v>
      </c>
      <c r="E19" s="8">
        <f>SUMIFS('1'!$D$2:$D$143,'1'!$C$2:$C$143,C19)</f>
        <v>18812</v>
      </c>
      <c r="F19" s="8">
        <f>SUMIFS('2'!$D$2:$D$143,'2'!$C$2:$C$143,C19)</f>
        <v>18779</v>
      </c>
      <c r="G19" s="9">
        <f t="shared" si="0"/>
        <v>18795.5</v>
      </c>
      <c r="I19" s="10"/>
      <c r="J19" s="10"/>
    </row>
    <row r="20" spans="1:10" ht="12.75" customHeight="1">
      <c r="A20" s="6">
        <v>18</v>
      </c>
      <c r="B20" s="6">
        <v>630019</v>
      </c>
      <c r="C20" s="6">
        <v>1902</v>
      </c>
      <c r="D20" s="7" t="s">
        <v>167</v>
      </c>
      <c r="E20" s="8">
        <f>SUMIFS('1'!$D$2:$D$143,'1'!$C$2:$C$143,C20)</f>
        <v>40822</v>
      </c>
      <c r="F20" s="8">
        <f>SUMIFS('2'!$D$2:$D$143,'2'!$C$2:$C$143,C20)</f>
        <v>40772</v>
      </c>
      <c r="G20" s="9">
        <f t="shared" si="0"/>
        <v>40797</v>
      </c>
      <c r="I20" s="10"/>
      <c r="J20" s="10"/>
    </row>
    <row r="21" spans="1:10" ht="12.75" customHeight="1">
      <c r="A21" s="6">
        <v>19</v>
      </c>
      <c r="B21" s="6">
        <v>630020</v>
      </c>
      <c r="C21" s="6">
        <v>2002</v>
      </c>
      <c r="D21" s="7" t="s">
        <v>168</v>
      </c>
      <c r="E21" s="8">
        <f>SUMIFS('1'!$D$2:$D$143,'1'!$C$2:$C$143,C21)</f>
        <v>59033</v>
      </c>
      <c r="F21" s="8">
        <f>SUMIFS('2'!$D$2:$D$143,'2'!$C$2:$C$143,C21)</f>
        <v>59016</v>
      </c>
      <c r="G21" s="9">
        <f t="shared" si="0"/>
        <v>59024.5</v>
      </c>
      <c r="I21" s="10"/>
      <c r="J21" s="10"/>
    </row>
    <row r="22" spans="1:10" ht="12.75" customHeight="1">
      <c r="A22" s="6">
        <v>20</v>
      </c>
      <c r="B22" s="6">
        <v>630021</v>
      </c>
      <c r="C22" s="6">
        <v>2102</v>
      </c>
      <c r="D22" s="7" t="s">
        <v>169</v>
      </c>
      <c r="E22" s="8">
        <f>SUMIFS('1'!$D$2:$D$143,'1'!$C$2:$C$143,C22)</f>
        <v>21793</v>
      </c>
      <c r="F22" s="8">
        <f>SUMIFS('2'!$D$2:$D$143,'2'!$C$2:$C$143,C22)</f>
        <v>21754</v>
      </c>
      <c r="G22" s="9">
        <f t="shared" si="0"/>
        <v>21773.5</v>
      </c>
      <c r="I22" s="10"/>
      <c r="J22" s="10"/>
    </row>
    <row r="23" spans="1:10" ht="12.75" customHeight="1">
      <c r="A23" s="6">
        <v>21</v>
      </c>
      <c r="B23" s="6">
        <v>630022</v>
      </c>
      <c r="C23" s="6">
        <v>2202</v>
      </c>
      <c r="D23" s="7" t="s">
        <v>170</v>
      </c>
      <c r="E23" s="8">
        <f>SUMIFS('1'!$D$2:$D$143,'1'!$C$2:$C$143,C23)</f>
        <v>12996</v>
      </c>
      <c r="F23" s="8">
        <f>SUMIFS('2'!$D$2:$D$143,'2'!$C$2:$C$143,C23)</f>
        <v>12951</v>
      </c>
      <c r="G23" s="9">
        <f t="shared" si="0"/>
        <v>12973.5</v>
      </c>
      <c r="I23" s="10"/>
      <c r="J23" s="10"/>
    </row>
    <row r="24" spans="1:10" ht="12.75" customHeight="1">
      <c r="A24" s="6">
        <v>22</v>
      </c>
      <c r="B24" s="6">
        <v>630023</v>
      </c>
      <c r="C24" s="6">
        <v>2302</v>
      </c>
      <c r="D24" s="7" t="s">
        <v>171</v>
      </c>
      <c r="E24" s="8">
        <f>SUMIFS('1'!$D$2:$D$143,'1'!$C$2:$C$143,C24)</f>
        <v>12200</v>
      </c>
      <c r="F24" s="8">
        <f>SUMIFS('2'!$D$2:$D$143,'2'!$C$2:$C$143,C24)</f>
        <v>12145</v>
      </c>
      <c r="G24" s="9">
        <f t="shared" si="0"/>
        <v>12172.5</v>
      </c>
      <c r="I24" s="10"/>
      <c r="J24" s="10"/>
    </row>
    <row r="25" spans="1:10" ht="12.75" customHeight="1">
      <c r="A25" s="6">
        <v>23</v>
      </c>
      <c r="B25" s="6">
        <v>630024</v>
      </c>
      <c r="C25" s="6">
        <v>2402</v>
      </c>
      <c r="D25" s="7" t="s">
        <v>172</v>
      </c>
      <c r="E25" s="8">
        <f>SUMIFS('1'!$D$2:$D$143,'1'!$C$2:$C$143,C25)</f>
        <v>12944</v>
      </c>
      <c r="F25" s="8">
        <f>SUMIFS('2'!$D$2:$D$143,'2'!$C$2:$C$143,C25)</f>
        <v>12888</v>
      </c>
      <c r="G25" s="9">
        <f t="shared" si="0"/>
        <v>12916</v>
      </c>
      <c r="I25" s="10"/>
      <c r="J25" s="10"/>
    </row>
    <row r="26" spans="1:10" ht="12.75" customHeight="1">
      <c r="A26" s="6">
        <v>24</v>
      </c>
      <c r="B26" s="6">
        <v>630025</v>
      </c>
      <c r="C26" s="6">
        <v>2502</v>
      </c>
      <c r="D26" s="7" t="s">
        <v>173</v>
      </c>
      <c r="E26" s="8">
        <f>SUMIFS('1'!$D$2:$D$143,'1'!$C$2:$C$143,C26)</f>
        <v>17838</v>
      </c>
      <c r="F26" s="8">
        <f>SUMIFS('2'!$D$2:$D$143,'2'!$C$2:$C$143,C26)</f>
        <v>17801</v>
      </c>
      <c r="G26" s="9">
        <f t="shared" si="0"/>
        <v>17819.5</v>
      </c>
      <c r="I26" s="10"/>
      <c r="J26" s="10"/>
    </row>
    <row r="27" spans="1:10" ht="12.75" customHeight="1">
      <c r="A27" s="6">
        <v>25</v>
      </c>
      <c r="B27" s="6">
        <v>630026</v>
      </c>
      <c r="C27" s="6">
        <v>2602</v>
      </c>
      <c r="D27" s="7" t="s">
        <v>174</v>
      </c>
      <c r="E27" s="8">
        <f>SUMIFS('1'!$D$2:$D$143,'1'!$C$2:$C$143,C27)</f>
        <v>9085</v>
      </c>
      <c r="F27" s="8">
        <f>SUMIFS('2'!$D$2:$D$143,'2'!$C$2:$C$143,C27)</f>
        <v>9063</v>
      </c>
      <c r="G27" s="9">
        <f t="shared" si="0"/>
        <v>9074</v>
      </c>
      <c r="I27" s="10"/>
      <c r="J27" s="10"/>
    </row>
    <row r="28" spans="1:10" ht="12.75" customHeight="1">
      <c r="A28" s="6">
        <v>26</v>
      </c>
      <c r="B28" s="6">
        <v>630027</v>
      </c>
      <c r="C28" s="6">
        <v>2702</v>
      </c>
      <c r="D28" s="7" t="s">
        <v>175</v>
      </c>
      <c r="E28" s="8">
        <f>SUMIFS('1'!$D$2:$D$143,'1'!$C$2:$C$143,C28)</f>
        <v>7431</v>
      </c>
      <c r="F28" s="8">
        <f>SUMIFS('2'!$D$2:$D$143,'2'!$C$2:$C$143,C28)</f>
        <v>7414</v>
      </c>
      <c r="G28" s="9">
        <f t="shared" si="0"/>
        <v>7422.5</v>
      </c>
      <c r="I28" s="10"/>
      <c r="J28" s="10"/>
    </row>
    <row r="29" spans="1:10" ht="12.75" customHeight="1">
      <c r="A29" s="6">
        <v>27</v>
      </c>
      <c r="B29" s="6">
        <v>630028</v>
      </c>
      <c r="C29" s="6">
        <v>3002</v>
      </c>
      <c r="D29" s="7" t="s">
        <v>176</v>
      </c>
      <c r="E29" s="8">
        <f>SUMIFS('1'!$D$2:$D$143,'1'!$C$2:$C$143,C29)</f>
        <v>57397</v>
      </c>
      <c r="F29" s="8">
        <f>SUMIFS('2'!$D$2:$D$143,'2'!$C$2:$C$143,C29)</f>
        <v>57273</v>
      </c>
      <c r="G29" s="9">
        <f t="shared" si="0"/>
        <v>57335</v>
      </c>
      <c r="I29" s="10"/>
      <c r="J29" s="10"/>
    </row>
    <row r="30" spans="1:10" ht="12.75" customHeight="1">
      <c r="A30" s="6">
        <v>28</v>
      </c>
      <c r="B30" s="6">
        <v>630029</v>
      </c>
      <c r="C30" s="6">
        <v>3102</v>
      </c>
      <c r="D30" s="7" t="s">
        <v>177</v>
      </c>
      <c r="E30" s="8">
        <f>SUMIFS('1'!$D$2:$D$143,'1'!$C$2:$C$143,C30)</f>
        <v>104288</v>
      </c>
      <c r="F30" s="8">
        <f>SUMIFS('2'!$D$2:$D$143,'2'!$C$2:$C$143,C30)</f>
        <v>104182</v>
      </c>
      <c r="G30" s="9">
        <f t="shared" si="0"/>
        <v>104235</v>
      </c>
      <c r="I30" s="10"/>
      <c r="J30" s="10"/>
    </row>
    <row r="31" spans="1:10" ht="12.75" customHeight="1">
      <c r="A31" s="6">
        <v>29</v>
      </c>
      <c r="B31" s="6">
        <v>630032</v>
      </c>
      <c r="C31" s="6">
        <v>3202</v>
      </c>
      <c r="D31" s="7" t="s">
        <v>178</v>
      </c>
      <c r="E31" s="8">
        <f>SUMIFS('1'!$D$2:$D$143,'1'!$C$2:$C$143,C31)</f>
        <v>20648</v>
      </c>
      <c r="F31" s="8">
        <f>SUMIFS('2'!$D$2:$D$143,'2'!$C$2:$C$143,C31)</f>
        <v>20631</v>
      </c>
      <c r="G31" s="9">
        <f t="shared" si="0"/>
        <v>20639.5</v>
      </c>
      <c r="I31" s="10"/>
      <c r="J31" s="10"/>
    </row>
    <row r="32" spans="1:10" ht="12.75" customHeight="1">
      <c r="A32" s="6">
        <v>30</v>
      </c>
      <c r="B32" s="6">
        <v>630033</v>
      </c>
      <c r="C32" s="6">
        <v>3302</v>
      </c>
      <c r="D32" s="7" t="s">
        <v>179</v>
      </c>
      <c r="E32" s="8">
        <f>SUMIFS('1'!$D$2:$D$143,'1'!$C$2:$C$143,C32)</f>
        <v>45905</v>
      </c>
      <c r="F32" s="8">
        <f>SUMIFS('2'!$D$2:$D$143,'2'!$C$2:$C$143,C32)</f>
        <v>45851</v>
      </c>
      <c r="G32" s="9">
        <f t="shared" si="0"/>
        <v>45878</v>
      </c>
      <c r="I32" s="10"/>
      <c r="J32" s="10"/>
    </row>
    <row r="33" spans="1:10" ht="12.75" customHeight="1">
      <c r="A33" s="6">
        <v>31</v>
      </c>
      <c r="B33" s="6">
        <v>630035</v>
      </c>
      <c r="C33" s="6">
        <v>3408</v>
      </c>
      <c r="D33" s="7" t="s">
        <v>180</v>
      </c>
      <c r="E33" s="8">
        <f>SUMIFS('1'!$D$2:$D$143,'1'!$C$2:$C$143,C33)</f>
        <v>33538</v>
      </c>
      <c r="F33" s="8">
        <f>SUMIFS('2'!$D$2:$D$143,'2'!$C$2:$C$143,C33)</f>
        <v>33555</v>
      </c>
      <c r="G33" s="9">
        <f t="shared" si="0"/>
        <v>33546.5</v>
      </c>
      <c r="I33" s="10"/>
      <c r="J33" s="10"/>
    </row>
    <row r="34" spans="1:10" ht="12.75" customHeight="1">
      <c r="A34" s="6">
        <v>32</v>
      </c>
      <c r="B34" s="6">
        <v>630036</v>
      </c>
      <c r="C34" s="6">
        <v>3409</v>
      </c>
      <c r="D34" s="7" t="s">
        <v>181</v>
      </c>
      <c r="E34" s="8">
        <f>SUMIFS('1'!$D$2:$D$143,'1'!$C$2:$C$143,C34)</f>
        <v>62879</v>
      </c>
      <c r="F34" s="8">
        <f>SUMIFS('2'!$D$2:$D$143,'2'!$C$2:$C$143,C34)</f>
        <v>62760</v>
      </c>
      <c r="G34" s="9">
        <f t="shared" si="0"/>
        <v>62819.5</v>
      </c>
      <c r="I34" s="10"/>
      <c r="J34" s="10"/>
    </row>
    <row r="35" spans="1:10" ht="12.75" customHeight="1">
      <c r="A35" s="6">
        <v>33</v>
      </c>
      <c r="B35" s="6">
        <v>630038</v>
      </c>
      <c r="C35" s="6">
        <v>3419</v>
      </c>
      <c r="D35" s="7" t="s">
        <v>182</v>
      </c>
      <c r="E35" s="8">
        <f>SUMIFS('1'!$D$2:$D$143,'1'!$C$2:$C$143,C35)</f>
        <v>6474</v>
      </c>
      <c r="F35" s="8">
        <f>SUMIFS('2'!$D$2:$D$143,'2'!$C$2:$C$143,C35)</f>
        <v>6457</v>
      </c>
      <c r="G35" s="9">
        <f t="shared" si="0"/>
        <v>6465.5</v>
      </c>
      <c r="I35" s="10"/>
      <c r="J35" s="10"/>
    </row>
    <row r="36" spans="1:10" ht="12.75" customHeight="1">
      <c r="A36" s="6">
        <v>34</v>
      </c>
      <c r="B36" s="6">
        <v>630042</v>
      </c>
      <c r="C36" s="6">
        <v>3501</v>
      </c>
      <c r="D36" s="7" t="s">
        <v>183</v>
      </c>
      <c r="E36" s="8">
        <f>SUMIFS('1'!$D$2:$D$143,'1'!$C$2:$C$143,C36)</f>
        <v>66454</v>
      </c>
      <c r="F36" s="8">
        <f>SUMIFS('2'!$D$2:$D$143,'2'!$C$2:$C$143,C36)</f>
        <v>66311</v>
      </c>
      <c r="G36" s="9">
        <f t="shared" si="0"/>
        <v>66382.5</v>
      </c>
      <c r="I36" s="10"/>
      <c r="J36" s="10"/>
    </row>
    <row r="37" spans="1:10" ht="12.75" customHeight="1">
      <c r="A37" s="6">
        <v>35</v>
      </c>
      <c r="B37" s="6">
        <v>630060</v>
      </c>
      <c r="C37" s="6">
        <v>4061</v>
      </c>
      <c r="D37" s="7" t="s">
        <v>184</v>
      </c>
      <c r="E37" s="8">
        <f>SUMIFS('1'!$D$2:$D$143,'1'!$C$2:$C$143,C37)</f>
        <v>88961</v>
      </c>
      <c r="F37" s="8">
        <f>SUMIFS('2'!$D$2:$D$143,'2'!$C$2:$C$143,C37)</f>
        <v>88589</v>
      </c>
      <c r="G37" s="9">
        <f t="shared" si="0"/>
        <v>88775</v>
      </c>
      <c r="I37" s="10"/>
      <c r="J37" s="10"/>
    </row>
    <row r="38" spans="1:10" ht="12.75" customHeight="1">
      <c r="A38" s="6">
        <v>36</v>
      </c>
      <c r="B38" s="6">
        <v>630072</v>
      </c>
      <c r="C38" s="6">
        <v>5202</v>
      </c>
      <c r="D38" s="7" t="s">
        <v>185</v>
      </c>
      <c r="E38" s="8">
        <f>SUMIFS('1'!$D$2:$D$143,'1'!$C$2:$C$143,C38)</f>
        <v>53743</v>
      </c>
      <c r="F38" s="8">
        <f>SUMIFS('2'!$D$2:$D$143,'2'!$C$2:$C$143,C38)</f>
        <v>53642</v>
      </c>
      <c r="G38" s="9">
        <f t="shared" si="0"/>
        <v>53692.5</v>
      </c>
      <c r="I38" s="10"/>
      <c r="J38" s="10"/>
    </row>
    <row r="39" spans="1:10" ht="12.75" customHeight="1">
      <c r="A39" s="6">
        <v>37</v>
      </c>
      <c r="B39" s="6">
        <v>630075</v>
      </c>
      <c r="C39" s="6">
        <v>5207</v>
      </c>
      <c r="D39" s="7" t="s">
        <v>186</v>
      </c>
      <c r="E39" s="8">
        <f>SUMIFS('1'!$D$2:$D$143,'1'!$C$2:$C$143,C39)</f>
        <v>68871</v>
      </c>
      <c r="F39" s="8">
        <f>SUMIFS('2'!$D$2:$D$143,'2'!$C$2:$C$143,C39)</f>
        <v>68714</v>
      </c>
      <c r="G39" s="9">
        <f t="shared" si="0"/>
        <v>68792.5</v>
      </c>
      <c r="I39" s="10"/>
      <c r="J39" s="10"/>
    </row>
    <row r="40" spans="1:10" ht="12.75" customHeight="1">
      <c r="A40" s="6">
        <v>38</v>
      </c>
      <c r="B40" s="6">
        <v>630077</v>
      </c>
      <c r="C40" s="6">
        <v>5306</v>
      </c>
      <c r="D40" s="7" t="s">
        <v>187</v>
      </c>
      <c r="E40" s="8">
        <f>SUMIFS('1'!$D$2:$D$143,'1'!$C$2:$C$143,C40)</f>
        <v>83599</v>
      </c>
      <c r="F40" s="8">
        <f>SUMIFS('2'!$D$2:$D$143,'2'!$C$2:$C$143,C40)</f>
        <v>83620</v>
      </c>
      <c r="G40" s="9">
        <f t="shared" si="0"/>
        <v>83609.5</v>
      </c>
      <c r="I40" s="10"/>
      <c r="J40" s="10"/>
    </row>
    <row r="41" spans="1:10" ht="12.75" customHeight="1">
      <c r="A41" s="6">
        <v>39</v>
      </c>
      <c r="B41" s="6">
        <v>630078</v>
      </c>
      <c r="C41" s="6">
        <v>5401</v>
      </c>
      <c r="D41" s="7" t="s">
        <v>188</v>
      </c>
      <c r="E41" s="8">
        <f>SUMIFS('1'!$D$2:$D$143,'1'!$C$2:$C$143,C41)</f>
        <v>76393</v>
      </c>
      <c r="F41" s="8">
        <f>SUMIFS('2'!$D$2:$D$143,'2'!$C$2:$C$143,C41)</f>
        <v>76556</v>
      </c>
      <c r="G41" s="9">
        <f t="shared" si="0"/>
        <v>76474.5</v>
      </c>
      <c r="I41" s="10"/>
      <c r="J41" s="10"/>
    </row>
    <row r="42" spans="1:10" ht="12.75" customHeight="1">
      <c r="A42" s="6">
        <v>40</v>
      </c>
      <c r="B42" s="6">
        <v>630083</v>
      </c>
      <c r="C42" s="6">
        <v>5602</v>
      </c>
      <c r="D42" s="7" t="s">
        <v>189</v>
      </c>
      <c r="E42" s="8">
        <f>SUMIFS('1'!$D$2:$D$143,'1'!$C$2:$C$143,C42)</f>
        <v>90435</v>
      </c>
      <c r="F42" s="8">
        <f>SUMIFS('2'!$D$2:$D$143,'2'!$C$2:$C$143,C42)</f>
        <v>90393</v>
      </c>
      <c r="G42" s="9">
        <f t="shared" si="0"/>
        <v>90414</v>
      </c>
      <c r="I42" s="10"/>
      <c r="J42" s="10"/>
    </row>
    <row r="43" spans="1:10" ht="12.75" customHeight="1">
      <c r="A43" s="6">
        <v>41</v>
      </c>
      <c r="B43" s="6">
        <v>630095</v>
      </c>
      <c r="C43" s="6">
        <v>5902</v>
      </c>
      <c r="D43" s="7" t="s">
        <v>190</v>
      </c>
      <c r="E43" s="8">
        <f>SUMIFS('1'!$D$2:$D$143,'1'!$C$2:$C$143,C43)</f>
        <v>83828</v>
      </c>
      <c r="F43" s="8">
        <f>SUMIFS('2'!$D$2:$D$143,'2'!$C$2:$C$143,C43)</f>
        <v>83705</v>
      </c>
      <c r="G43" s="9">
        <f t="shared" si="0"/>
        <v>83766.5</v>
      </c>
      <c r="I43" s="10"/>
      <c r="J43" s="10"/>
    </row>
    <row r="44" spans="1:10" ht="12.75" customHeight="1">
      <c r="A44" s="6">
        <v>42</v>
      </c>
      <c r="B44" s="6">
        <v>630107</v>
      </c>
      <c r="C44" s="6">
        <v>9001</v>
      </c>
      <c r="D44" s="7" t="s">
        <v>191</v>
      </c>
      <c r="E44" s="8">
        <f>SUMIFS('1'!$D$2:$D$143,'1'!$C$2:$C$143,C44)</f>
        <v>46225</v>
      </c>
      <c r="F44" s="8">
        <f>SUMIFS('2'!$D$2:$D$143,'2'!$C$2:$C$143,C44)</f>
        <v>46248</v>
      </c>
      <c r="G44" s="9">
        <f t="shared" si="0"/>
        <v>46236.5</v>
      </c>
      <c r="I44" s="10"/>
      <c r="J44" s="10"/>
    </row>
    <row r="45" spans="1:10" ht="12.75" customHeight="1">
      <c r="A45" s="6">
        <v>43</v>
      </c>
      <c r="B45" s="6">
        <v>630112</v>
      </c>
      <c r="C45" s="6">
        <v>9401</v>
      </c>
      <c r="D45" s="7" t="s">
        <v>192</v>
      </c>
      <c r="E45" s="8">
        <f>SUMIFS('1'!$D$2:$D$143,'1'!$C$2:$C$143,C45)</f>
        <v>23760</v>
      </c>
      <c r="F45" s="8">
        <f>SUMIFS('2'!$D$2:$D$143,'2'!$C$2:$C$143,C45)</f>
        <v>23625</v>
      </c>
      <c r="G45" s="9">
        <f t="shared" si="0"/>
        <v>23692.5</v>
      </c>
      <c r="I45" s="10"/>
      <c r="J45" s="10"/>
    </row>
    <row r="46" spans="1:10">
      <c r="A46" s="6">
        <v>44</v>
      </c>
      <c r="B46" s="6">
        <v>630066</v>
      </c>
      <c r="C46" s="6">
        <v>5017</v>
      </c>
      <c r="D46" s="7" t="s">
        <v>193</v>
      </c>
      <c r="E46" s="8">
        <f>SUMIFS('1'!$D$2:$D$143,'1'!$C$2:$C$143,C46)</f>
        <v>25830</v>
      </c>
      <c r="F46" s="8">
        <f>SUMIFS('2'!$D$2:$D$143,'2'!$C$2:$C$143,C46)</f>
        <v>25937</v>
      </c>
      <c r="G46" s="9">
        <f t="shared" ref="G46" si="1">(E46+F46)/2</f>
        <v>25883.5</v>
      </c>
      <c r="I46" s="10"/>
      <c r="J46" s="10"/>
    </row>
    <row r="47" spans="1:10">
      <c r="I47" s="10"/>
      <c r="J47" s="10"/>
    </row>
    <row r="48" spans="1:10">
      <c r="D48" s="13" t="s">
        <v>194</v>
      </c>
      <c r="E48" s="14">
        <f>SUM(E3:E47)</f>
        <v>1772124</v>
      </c>
      <c r="F48" s="14">
        <f>SUM(F3:F47)</f>
        <v>1770135</v>
      </c>
      <c r="G48" s="15">
        <f>SUM(G3:G47)</f>
        <v>1771129.5</v>
      </c>
      <c r="I48" s="10"/>
    </row>
    <row r="49" spans="4:9">
      <c r="D49" s="16" t="s">
        <v>195</v>
      </c>
      <c r="E49" s="11">
        <f>SUM(E3:E46)</f>
        <v>1772124</v>
      </c>
      <c r="F49" s="11">
        <f>SUM(F3:F46)</f>
        <v>1770135</v>
      </c>
      <c r="G49" s="12">
        <f>SUM(G3:G46)</f>
        <v>1771129.5</v>
      </c>
      <c r="I49" s="10"/>
    </row>
    <row r="52" spans="4:9">
      <c r="F52" s="10"/>
    </row>
  </sheetData>
  <mergeCells count="1"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C19" sqref="C19"/>
    </sheetView>
  </sheetViews>
  <sheetFormatPr defaultRowHeight="11.25"/>
  <cols>
    <col min="1" max="1" width="2.7109375" style="17" bestFit="1" customWidth="1"/>
    <col min="2" max="2" width="15.140625" style="17" bestFit="1" customWidth="1"/>
    <col min="3" max="3" width="42.42578125" style="17" customWidth="1"/>
    <col min="4" max="6" width="13.28515625" style="17" customWidth="1"/>
    <col min="7" max="16384" width="9.140625" style="17"/>
  </cols>
  <sheetData>
    <row r="1" spans="1:9" ht="27" customHeight="1">
      <c r="D1" s="68" t="s">
        <v>198</v>
      </c>
      <c r="E1" s="68"/>
      <c r="F1" s="68"/>
    </row>
    <row r="2" spans="1:9" ht="22.5">
      <c r="A2" s="18" t="s">
        <v>145</v>
      </c>
      <c r="B2" s="18" t="s">
        <v>146</v>
      </c>
      <c r="C2" s="18" t="s">
        <v>199</v>
      </c>
      <c r="D2" s="19">
        <f>МО!E2</f>
        <v>44166</v>
      </c>
      <c r="E2" s="19">
        <f>МО!F2</f>
        <v>44197</v>
      </c>
      <c r="F2" s="40" t="s">
        <v>149</v>
      </c>
    </row>
    <row r="3" spans="1:9" ht="12.75" customHeight="1">
      <c r="A3" s="20">
        <v>1</v>
      </c>
      <c r="B3" s="21">
        <v>63001</v>
      </c>
      <c r="C3" s="22" t="s">
        <v>200</v>
      </c>
      <c r="D3" s="23">
        <f>'12'!B72</f>
        <v>594950</v>
      </c>
      <c r="E3" s="23">
        <f>'12'!D72</f>
        <v>595567</v>
      </c>
      <c r="F3" s="24">
        <f>(D3+E3)/2</f>
        <v>595258.5</v>
      </c>
    </row>
    <row r="4" spans="1:9" ht="12.75" customHeight="1">
      <c r="A4" s="20">
        <v>4</v>
      </c>
      <c r="B4" s="21">
        <v>63023</v>
      </c>
      <c r="C4" s="22" t="s">
        <v>201</v>
      </c>
      <c r="D4" s="23">
        <f>'12'!C72</f>
        <v>1177174</v>
      </c>
      <c r="E4" s="23">
        <f>'12'!E72</f>
        <v>1174568</v>
      </c>
      <c r="F4" s="24">
        <f t="shared" ref="F4" si="0">(D4+E4)/2</f>
        <v>1175871</v>
      </c>
      <c r="H4" s="25"/>
      <c r="I4" s="25"/>
    </row>
    <row r="5" spans="1:9">
      <c r="C5" s="26" t="s">
        <v>194</v>
      </c>
      <c r="D5" s="27">
        <f>SUM(D3:D4)</f>
        <v>1772124</v>
      </c>
      <c r="E5" s="27">
        <f>SUM(E3:E4)</f>
        <v>1770135</v>
      </c>
      <c r="F5" s="28">
        <f>SUM(F3:F4)</f>
        <v>1771129.5</v>
      </c>
    </row>
  </sheetData>
  <mergeCells count="1">
    <mergeCell ref="D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tabSelected="1" topLeftCell="H43" workbookViewId="0">
      <selection activeCell="U54" sqref="A1:U54"/>
    </sheetView>
  </sheetViews>
  <sheetFormatPr defaultRowHeight="12.75"/>
  <cols>
    <col min="1" max="1" width="2.85546875" style="29" bestFit="1" customWidth="1"/>
    <col min="2" max="2" width="10.5703125" style="29" customWidth="1"/>
    <col min="3" max="3" width="6.85546875" style="29" customWidth="1"/>
    <col min="4" max="4" width="55.28515625" style="29" customWidth="1"/>
    <col min="5" max="6" width="13.7109375" style="29" customWidth="1"/>
    <col min="7" max="7" width="15.85546875" style="29" customWidth="1"/>
    <col min="8" max="8" width="7.28515625" customWidth="1"/>
    <col min="9" max="9" width="19.140625" customWidth="1"/>
    <col min="10" max="10" width="3.7109375" customWidth="1"/>
    <col min="11" max="13" width="12.7109375" hidden="1" customWidth="1"/>
    <col min="14" max="14" width="9.140625" hidden="1" customWidth="1"/>
    <col min="15" max="21" width="17" customWidth="1"/>
    <col min="22" max="22" width="5.85546875" customWidth="1"/>
    <col min="23" max="23" width="12.28515625" hidden="1" customWidth="1"/>
    <col min="24" max="24" width="16.5703125" style="52" customWidth="1"/>
    <col min="26" max="26" width="13.140625" customWidth="1"/>
    <col min="27" max="27" width="16.42578125" bestFit="1" customWidth="1"/>
    <col min="30" max="30" width="14.42578125" style="53" bestFit="1" customWidth="1"/>
    <col min="31" max="31" width="16.5703125" style="53" customWidth="1"/>
    <col min="35" max="35" width="14.85546875" bestFit="1" customWidth="1"/>
  </cols>
  <sheetData>
    <row r="1" spans="1:38">
      <c r="B1" s="30"/>
      <c r="D1" s="31" t="s">
        <v>202</v>
      </c>
      <c r="E1" s="34">
        <f>K53</f>
        <v>1129841434.1243351</v>
      </c>
      <c r="G1"/>
    </row>
    <row r="2" spans="1:38">
      <c r="B2" s="30"/>
      <c r="D2" s="31" t="s">
        <v>203</v>
      </c>
      <c r="E2" s="33">
        <v>1</v>
      </c>
      <c r="G2"/>
    </row>
    <row r="3" spans="1:38">
      <c r="B3" s="30"/>
      <c r="I3" s="57" t="s">
        <v>212</v>
      </c>
    </row>
    <row r="4" spans="1:38" ht="26.25" customHeight="1">
      <c r="B4" s="30"/>
      <c r="D4" s="35"/>
      <c r="E4" s="72" t="s">
        <v>204</v>
      </c>
      <c r="F4" s="73"/>
      <c r="G4" s="74"/>
      <c r="I4" s="82" t="s">
        <v>211</v>
      </c>
      <c r="K4" s="83" t="s">
        <v>202</v>
      </c>
      <c r="L4" s="42"/>
      <c r="M4" s="55"/>
      <c r="O4" s="84" t="s">
        <v>206</v>
      </c>
      <c r="P4" s="84"/>
      <c r="Q4" s="84"/>
      <c r="R4" s="84"/>
      <c r="S4" s="84"/>
      <c r="T4" s="45"/>
      <c r="U4" s="45"/>
    </row>
    <row r="5" spans="1:38">
      <c r="E5" s="36">
        <v>63001</v>
      </c>
      <c r="F5" s="36">
        <v>63023</v>
      </c>
      <c r="G5" s="75" t="s">
        <v>205</v>
      </c>
      <c r="I5" s="82"/>
      <c r="K5" s="83"/>
      <c r="L5" s="42"/>
      <c r="M5" s="55"/>
      <c r="O5" s="46">
        <v>63001</v>
      </c>
      <c r="P5" s="46">
        <v>63023</v>
      </c>
      <c r="Q5" s="85" t="s">
        <v>205</v>
      </c>
      <c r="R5" s="87" t="s">
        <v>207</v>
      </c>
      <c r="S5" s="88"/>
      <c r="T5" s="45"/>
      <c r="U5" s="45"/>
    </row>
    <row r="6" spans="1:38" ht="30.75" customHeight="1">
      <c r="A6" s="78" t="s">
        <v>145</v>
      </c>
      <c r="B6" s="78" t="s">
        <v>146</v>
      </c>
      <c r="C6" s="78" t="s">
        <v>147</v>
      </c>
      <c r="D6" s="78" t="s">
        <v>148</v>
      </c>
      <c r="E6" s="70" t="s">
        <v>200</v>
      </c>
      <c r="F6" s="70" t="s">
        <v>201</v>
      </c>
      <c r="G6" s="76"/>
      <c r="I6" s="82"/>
      <c r="K6" s="83"/>
      <c r="L6" s="42"/>
      <c r="M6" s="55"/>
      <c r="O6" s="70" t="s">
        <v>200</v>
      </c>
      <c r="P6" s="70" t="s">
        <v>201</v>
      </c>
      <c r="Q6" s="86"/>
      <c r="R6" s="70" t="s">
        <v>209</v>
      </c>
      <c r="S6" s="70" t="s">
        <v>210</v>
      </c>
      <c r="T6" s="81" t="s">
        <v>208</v>
      </c>
      <c r="U6" s="81"/>
    </row>
    <row r="7" spans="1:38" ht="59.25" customHeight="1">
      <c r="A7" s="79"/>
      <c r="B7" s="79"/>
      <c r="C7" s="79"/>
      <c r="D7" s="79"/>
      <c r="E7" s="71"/>
      <c r="F7" s="71"/>
      <c r="G7" s="77"/>
      <c r="I7" s="82"/>
      <c r="K7" s="83"/>
      <c r="L7" s="42"/>
      <c r="M7" s="55"/>
      <c r="O7" s="80"/>
      <c r="P7" s="80"/>
      <c r="Q7" s="86"/>
      <c r="R7" s="80"/>
      <c r="S7" s="80"/>
      <c r="T7" s="47" t="str">
        <f>O6</f>
        <v>АО СК "АСКОМЕД"</v>
      </c>
      <c r="U7" s="47" t="str">
        <f>P6</f>
        <v>ФИЛИАЛ АО "МАКС-М" В Г. САМАРЕ</v>
      </c>
      <c r="Z7" s="58">
        <v>1.2230832748308746</v>
      </c>
      <c r="AL7">
        <v>1.0002281074792148</v>
      </c>
    </row>
    <row r="8" spans="1:38" ht="22.5">
      <c r="A8" s="37">
        <v>1</v>
      </c>
      <c r="B8" s="37">
        <v>630002</v>
      </c>
      <c r="C8" s="37">
        <v>202</v>
      </c>
      <c r="D8" s="38" t="s">
        <v>150</v>
      </c>
      <c r="E8" s="39">
        <f>SUMIFS('12'!G$2:G$70,'12'!$A$2:$A$70,$C8)</f>
        <v>8919.5</v>
      </c>
      <c r="F8" s="39">
        <f>SUMIFS('12'!H$2:H$70,'12'!$A$2:$A$70,$C8)</f>
        <v>26191</v>
      </c>
      <c r="G8" s="39">
        <f>МО!G3</f>
        <v>35110.5</v>
      </c>
      <c r="I8" s="44">
        <f>AL8</f>
        <v>737.63224825841758</v>
      </c>
      <c r="K8" s="43">
        <f t="shared" ref="K8:K51" si="0">G8*I8</f>
        <v>25898637.05247717</v>
      </c>
      <c r="L8" s="43">
        <f>K8*$E$2</f>
        <v>25898637.05247717</v>
      </c>
      <c r="M8" s="43">
        <f>I8/$K$55</f>
        <v>1.1563058280424487</v>
      </c>
      <c r="O8" s="48">
        <f t="shared" ref="O8:O51" si="1">$Q8*E8/$G8</f>
        <v>6149310.9758250387</v>
      </c>
      <c r="P8" s="48">
        <f t="shared" ref="P8:P51" si="2">$Q8*F8/$G8</f>
        <v>18056685.214174964</v>
      </c>
      <c r="Q8" s="50">
        <f>SUM(R8:S8)</f>
        <v>24205996.190000001</v>
      </c>
      <c r="R8" s="48">
        <f t="shared" ref="R8:R51" si="3">ROUND(L8*0.9,2)</f>
        <v>23308773.350000001</v>
      </c>
      <c r="S8" s="48">
        <v>897222.84</v>
      </c>
      <c r="T8" s="48">
        <f t="shared" ref="T8:T51" si="4">$S8*E8/$G8</f>
        <v>227931.22061434615</v>
      </c>
      <c r="U8" s="48">
        <f t="shared" ref="U8:U51" si="5">$S8*F8/$G8</f>
        <v>669291.61938565387</v>
      </c>
      <c r="W8">
        <f t="shared" ref="W8:W51" si="6">ROUND(L8*0.1,2)</f>
        <v>2589863.71</v>
      </c>
      <c r="X8" s="53">
        <f>S8-W8</f>
        <v>-1692640.87</v>
      </c>
      <c r="Z8">
        <v>387.75290025415461</v>
      </c>
      <c r="AA8">
        <f>Z8*G8/AB8</f>
        <v>11131047.643715052</v>
      </c>
      <c r="AB8">
        <f>Z$7</f>
        <v>1.2230832748308746</v>
      </c>
      <c r="AD8" s="53">
        <v>1354458.2396505806</v>
      </c>
      <c r="AE8" s="53">
        <v>11131047.64371505</v>
      </c>
      <c r="AF8" s="43">
        <v>1.1385409761698171</v>
      </c>
      <c r="AG8">
        <v>387.75290025415461</v>
      </c>
      <c r="AI8" s="66">
        <v>24209471.11965058</v>
      </c>
      <c r="AJ8">
        <v>1.0592630705028323</v>
      </c>
      <c r="AK8">
        <v>737.8005076911553</v>
      </c>
      <c r="AL8">
        <f>AK8/$AL$7</f>
        <v>737.63224825841758</v>
      </c>
    </row>
    <row r="9" spans="1:38" ht="22.5">
      <c r="A9" s="37">
        <v>2</v>
      </c>
      <c r="B9" s="37">
        <v>630003</v>
      </c>
      <c r="C9" s="37">
        <v>302</v>
      </c>
      <c r="D9" s="38" t="s">
        <v>151</v>
      </c>
      <c r="E9" s="39">
        <f>SUMIFS('12'!G$2:G$70,'12'!$A$2:$A$70,$C9)</f>
        <v>363.5</v>
      </c>
      <c r="F9" s="39">
        <f>SUMIFS('12'!H$2:H$70,'12'!$A$2:$A$70,$C9)</f>
        <v>12273.5</v>
      </c>
      <c r="G9" s="39">
        <f>МО!G4</f>
        <v>12637</v>
      </c>
      <c r="I9" s="44">
        <f t="shared" ref="I9:I51" si="7">AL9</f>
        <v>539.84700970493725</v>
      </c>
      <c r="K9" s="43">
        <f t="shared" si="0"/>
        <v>6822046.6616412923</v>
      </c>
      <c r="L9" s="43">
        <f t="shared" ref="L9:L50" si="8">K9*$E$2</f>
        <v>6822046.6616412923</v>
      </c>
      <c r="M9" s="43">
        <f t="shared" ref="M9:M51" si="9">I9/$K$55</f>
        <v>0.84625942676304866</v>
      </c>
      <c r="O9" s="48">
        <f t="shared" si="1"/>
        <v>196567.16666455645</v>
      </c>
      <c r="P9" s="48">
        <f t="shared" si="2"/>
        <v>6637048.4733354431</v>
      </c>
      <c r="Q9" s="50">
        <f t="shared" ref="Q9:Q50" si="10">SUM(R9:S9)</f>
        <v>6833615.6399999997</v>
      </c>
      <c r="R9" s="48">
        <f t="shared" si="3"/>
        <v>6139842</v>
      </c>
      <c r="S9" s="48">
        <v>693773.64</v>
      </c>
      <c r="T9" s="48">
        <f t="shared" si="4"/>
        <v>19956.217309488013</v>
      </c>
      <c r="U9" s="48">
        <f t="shared" si="5"/>
        <v>673817.42269051203</v>
      </c>
      <c r="W9">
        <f t="shared" si="6"/>
        <v>682204.67</v>
      </c>
      <c r="X9" s="53">
        <f t="shared" ref="X9:X50" si="11">S9-W9</f>
        <v>11568.969999999972</v>
      </c>
      <c r="Z9">
        <v>349.52069427437209</v>
      </c>
      <c r="AA9">
        <f t="shared" ref="AA9:AA51" si="12">Z9*G9/AB9</f>
        <v>3611277.4203015724</v>
      </c>
      <c r="AB9">
        <f t="shared" ref="AB9:AB51" si="13">Z$7</f>
        <v>1.2230832748308746</v>
      </c>
      <c r="AD9" s="53">
        <v>439430.73591580195</v>
      </c>
      <c r="AE9" s="53">
        <v>3611277.4203015724</v>
      </c>
      <c r="AF9" s="43">
        <v>1.1385409761698169</v>
      </c>
      <c r="AG9">
        <v>349.52069427437209</v>
      </c>
      <c r="AI9" s="66">
        <v>6833591.875915803</v>
      </c>
      <c r="AJ9">
        <v>1.0687237506679106</v>
      </c>
      <c r="AK9">
        <v>539.97015284548263</v>
      </c>
      <c r="AL9">
        <f t="shared" ref="AL9:AL51" si="14">AK9/$AL$7</f>
        <v>539.84700970493725</v>
      </c>
    </row>
    <row r="10" spans="1:38" ht="22.5">
      <c r="A10" s="37">
        <v>3</v>
      </c>
      <c r="B10" s="37">
        <v>630004</v>
      </c>
      <c r="C10" s="37">
        <v>402</v>
      </c>
      <c r="D10" s="38" t="s">
        <v>152</v>
      </c>
      <c r="E10" s="39">
        <f>SUMIFS('12'!G$2:G$70,'12'!$A$2:$A$70,$C10)</f>
        <v>10274</v>
      </c>
      <c r="F10" s="39">
        <f>SUMIFS('12'!H$2:H$70,'12'!$A$2:$A$70,$C10)</f>
        <v>6575.5</v>
      </c>
      <c r="G10" s="39">
        <f>МО!G5</f>
        <v>16849.5</v>
      </c>
      <c r="I10" s="44">
        <f t="shared" si="7"/>
        <v>532.87500917376656</v>
      </c>
      <c r="K10" s="43">
        <f t="shared" si="0"/>
        <v>8978677.4670733791</v>
      </c>
      <c r="L10" s="43">
        <f t="shared" si="8"/>
        <v>8978677.4670733791</v>
      </c>
      <c r="M10" s="43">
        <f t="shared" si="9"/>
        <v>0.83533018001937409</v>
      </c>
      <c r="O10" s="48">
        <f t="shared" si="1"/>
        <v>5239312.3876993377</v>
      </c>
      <c r="P10" s="48">
        <f t="shared" si="2"/>
        <v>3353231.3223006614</v>
      </c>
      <c r="Q10" s="50">
        <f t="shared" si="10"/>
        <v>8592543.709999999</v>
      </c>
      <c r="R10" s="48">
        <f t="shared" si="3"/>
        <v>8080809.7199999997</v>
      </c>
      <c r="S10" s="48">
        <v>511733.99</v>
      </c>
      <c r="T10" s="48">
        <f t="shared" si="4"/>
        <v>312030.32809638267</v>
      </c>
      <c r="U10" s="48">
        <f t="shared" si="5"/>
        <v>199703.66190361732</v>
      </c>
      <c r="W10">
        <f t="shared" si="6"/>
        <v>897867.75</v>
      </c>
      <c r="X10" s="53">
        <f t="shared" si="11"/>
        <v>-386133.76000000001</v>
      </c>
      <c r="Z10">
        <v>342.82607333449357</v>
      </c>
      <c r="AA10">
        <f t="shared" si="12"/>
        <v>4722857.4223192642</v>
      </c>
      <c r="AB10">
        <f t="shared" si="13"/>
        <v>1.2230832748308746</v>
      </c>
      <c r="AD10" s="53">
        <v>574691.02236456028</v>
      </c>
      <c r="AE10" s="53">
        <v>4722857.4223192651</v>
      </c>
      <c r="AF10" s="43">
        <v>1.1385409761698169</v>
      </c>
      <c r="AG10">
        <v>342.82607333449357</v>
      </c>
      <c r="AI10" s="66">
        <v>8593336.4323645607</v>
      </c>
      <c r="AJ10">
        <v>1.0716693397675208</v>
      </c>
      <c r="AK10">
        <v>532.99656194884574</v>
      </c>
      <c r="AL10">
        <f t="shared" si="14"/>
        <v>532.87500917376656</v>
      </c>
    </row>
    <row r="11" spans="1:38" ht="22.5">
      <c r="A11" s="37">
        <v>4</v>
      </c>
      <c r="B11" s="37">
        <v>630005</v>
      </c>
      <c r="C11" s="37">
        <v>502</v>
      </c>
      <c r="D11" s="38" t="s">
        <v>153</v>
      </c>
      <c r="E11" s="39">
        <f>SUMIFS('12'!G$2:G$70,'12'!$A$2:$A$70,$C11)</f>
        <v>10409</v>
      </c>
      <c r="F11" s="39">
        <f>SUMIFS('12'!H$2:H$70,'12'!$A$2:$A$70,$C11)</f>
        <v>5979</v>
      </c>
      <c r="G11" s="39">
        <f>МО!G6</f>
        <v>16388</v>
      </c>
      <c r="I11" s="44">
        <f t="shared" si="7"/>
        <v>476.36424980747847</v>
      </c>
      <c r="K11" s="43">
        <f t="shared" si="0"/>
        <v>7806657.3258449575</v>
      </c>
      <c r="L11" s="43">
        <f t="shared" si="8"/>
        <v>7806657.3258449575</v>
      </c>
      <c r="M11" s="43">
        <f t="shared" si="9"/>
        <v>0.74674441040772443</v>
      </c>
      <c r="O11" s="48">
        <f t="shared" si="1"/>
        <v>4828352.2319801077</v>
      </c>
      <c r="P11" s="48">
        <f t="shared" si="2"/>
        <v>2773438.1780198924</v>
      </c>
      <c r="Q11" s="50">
        <f t="shared" si="10"/>
        <v>7601790.4100000001</v>
      </c>
      <c r="R11" s="48">
        <f t="shared" si="3"/>
        <v>7025991.5899999999</v>
      </c>
      <c r="S11" s="48">
        <v>575798.81999999995</v>
      </c>
      <c r="T11" s="48">
        <f t="shared" si="4"/>
        <v>365724.30542958254</v>
      </c>
      <c r="U11" s="48">
        <f t="shared" si="5"/>
        <v>210074.51457041735</v>
      </c>
      <c r="W11">
        <f t="shared" si="6"/>
        <v>780665.73</v>
      </c>
      <c r="X11" s="53">
        <f t="shared" si="11"/>
        <v>-204866.91000000003</v>
      </c>
      <c r="Z11">
        <v>307.49714684394411</v>
      </c>
      <c r="AA11">
        <f t="shared" si="12"/>
        <v>4120130.9397149384</v>
      </c>
      <c r="AB11">
        <f t="shared" si="13"/>
        <v>1.2230832748308746</v>
      </c>
      <c r="AD11" s="53">
        <v>501349.5115967046</v>
      </c>
      <c r="AE11" s="53">
        <v>4120130.9397149393</v>
      </c>
      <c r="AF11" s="43">
        <v>1.1385409761698169</v>
      </c>
      <c r="AG11">
        <v>307.49714684394411</v>
      </c>
      <c r="AI11" s="66">
        <v>7602210.9915967053</v>
      </c>
      <c r="AJ11">
        <v>1.0706040405109698</v>
      </c>
      <c r="AK11">
        <v>476.47291205569007</v>
      </c>
      <c r="AL11">
        <f t="shared" si="14"/>
        <v>476.36424980747847</v>
      </c>
    </row>
    <row r="12" spans="1:38" ht="22.5">
      <c r="A12" s="37">
        <v>5</v>
      </c>
      <c r="B12" s="37">
        <v>630006</v>
      </c>
      <c r="C12" s="37">
        <v>602</v>
      </c>
      <c r="D12" s="38" t="s">
        <v>154</v>
      </c>
      <c r="E12" s="39">
        <f>SUMIFS('12'!G$2:G$70,'12'!$A$2:$A$70,$C12)</f>
        <v>318</v>
      </c>
      <c r="F12" s="39">
        <f>SUMIFS('12'!H$2:H$70,'12'!$A$2:$A$70,$C12)</f>
        <v>18690.5</v>
      </c>
      <c r="G12" s="39">
        <f>МО!G7</f>
        <v>19008.5</v>
      </c>
      <c r="I12" s="44">
        <f t="shared" si="7"/>
        <v>424.42008683813498</v>
      </c>
      <c r="K12" s="43">
        <f t="shared" si="0"/>
        <v>8067589.2206626888</v>
      </c>
      <c r="L12" s="43">
        <f t="shared" si="8"/>
        <v>8067589.2206626888</v>
      </c>
      <c r="M12" s="43">
        <f t="shared" si="9"/>
        <v>0.6653171971641999</v>
      </c>
      <c r="O12" s="48">
        <f t="shared" si="1"/>
        <v>137306.07078201856</v>
      </c>
      <c r="P12" s="48">
        <f t="shared" si="2"/>
        <v>8070185.8992179818</v>
      </c>
      <c r="Q12" s="50">
        <f t="shared" si="10"/>
        <v>8207491.9699999997</v>
      </c>
      <c r="R12" s="48">
        <f t="shared" si="3"/>
        <v>7260830.2999999998</v>
      </c>
      <c r="S12" s="48">
        <v>946661.67</v>
      </c>
      <c r="T12" s="48">
        <f t="shared" si="4"/>
        <v>15837.041905463346</v>
      </c>
      <c r="U12" s="48">
        <f t="shared" si="5"/>
        <v>930824.62809453672</v>
      </c>
      <c r="W12">
        <f t="shared" si="6"/>
        <v>806758.92</v>
      </c>
      <c r="X12" s="53">
        <f t="shared" si="11"/>
        <v>139902.75</v>
      </c>
      <c r="Z12">
        <v>315.22784007213721</v>
      </c>
      <c r="AA12">
        <f t="shared" si="12"/>
        <v>4899100.9208590342</v>
      </c>
      <c r="AB12">
        <f t="shared" si="13"/>
        <v>1.2230832748308746</v>
      </c>
      <c r="AD12" s="53">
        <v>596136.84367652098</v>
      </c>
      <c r="AE12" s="53">
        <v>4899100.9208590332</v>
      </c>
      <c r="AF12" s="43">
        <v>1.1385409761698169</v>
      </c>
      <c r="AG12">
        <v>315.22784007213721</v>
      </c>
      <c r="AI12" s="66">
        <v>8207204.7436765209</v>
      </c>
      <c r="AJ12">
        <v>1.07832499348436</v>
      </c>
      <c r="AK12">
        <v>424.51690023427176</v>
      </c>
      <c r="AL12">
        <f t="shared" si="14"/>
        <v>424.42008683813498</v>
      </c>
    </row>
    <row r="13" spans="1:38" s="61" customFormat="1" ht="22.5">
      <c r="A13" s="37">
        <v>6</v>
      </c>
      <c r="B13" s="37">
        <v>630007</v>
      </c>
      <c r="C13" s="37">
        <v>701</v>
      </c>
      <c r="D13" s="38" t="s">
        <v>155</v>
      </c>
      <c r="E13" s="60">
        <f>SUMIFS('12'!G$2:G$70,'12'!$A$2:$A$70,$C13)</f>
        <v>62974.5</v>
      </c>
      <c r="F13" s="60">
        <f>SUMIFS('12'!H$2:H$70,'12'!$A$2:$A$70,$C13)</f>
        <v>30541</v>
      </c>
      <c r="G13" s="60">
        <f>МО!G8</f>
        <v>93515.5</v>
      </c>
      <c r="I13" s="44">
        <f t="shared" si="7"/>
        <v>696.57415391321194</v>
      </c>
      <c r="K13" s="62">
        <f t="shared" si="0"/>
        <v>65140480.290270969</v>
      </c>
      <c r="L13" s="62">
        <f t="shared" si="8"/>
        <v>65140480.290270969</v>
      </c>
      <c r="M13" s="62">
        <f t="shared" si="9"/>
        <v>1.0919435202776102</v>
      </c>
      <c r="O13" s="63">
        <f t="shared" si="1"/>
        <v>42960352.383451834</v>
      </c>
      <c r="P13" s="63">
        <f t="shared" si="2"/>
        <v>20834657.236548167</v>
      </c>
      <c r="Q13" s="64">
        <f t="shared" si="10"/>
        <v>63795009.619999997</v>
      </c>
      <c r="R13" s="63">
        <f t="shared" si="3"/>
        <v>58626432.259999998</v>
      </c>
      <c r="S13" s="63">
        <v>5168577.3600000003</v>
      </c>
      <c r="T13" s="63">
        <f t="shared" si="4"/>
        <v>3480584.2342426656</v>
      </c>
      <c r="U13" s="63">
        <f t="shared" si="5"/>
        <v>1687993.1257573345</v>
      </c>
      <c r="W13" s="61">
        <f t="shared" si="6"/>
        <v>6514048.0300000003</v>
      </c>
      <c r="X13" s="65">
        <f t="shared" si="11"/>
        <v>-1345470.67</v>
      </c>
      <c r="Z13" s="61">
        <v>324.24508460340218</v>
      </c>
      <c r="AA13" s="61">
        <f t="shared" si="12"/>
        <v>24791395.511006646</v>
      </c>
      <c r="AB13">
        <f t="shared" si="13"/>
        <v>1.2230832748308746</v>
      </c>
      <c r="AD13" s="53">
        <v>3016689.0841832948</v>
      </c>
      <c r="AE13" s="53">
        <v>24791395.51100665</v>
      </c>
      <c r="AF13" s="43">
        <v>1.1385409761698169</v>
      </c>
      <c r="AG13">
        <v>324.24508460340218</v>
      </c>
      <c r="AI13" s="66">
        <v>63797771.8241833</v>
      </c>
      <c r="AJ13">
        <v>1.0496320392495742</v>
      </c>
      <c r="AK13">
        <v>696.73304768754724</v>
      </c>
      <c r="AL13">
        <f t="shared" si="14"/>
        <v>696.57415391321194</v>
      </c>
    </row>
    <row r="14" spans="1:38" ht="22.5">
      <c r="A14" s="37">
        <v>7</v>
      </c>
      <c r="B14" s="37">
        <v>630008</v>
      </c>
      <c r="C14" s="37">
        <v>802</v>
      </c>
      <c r="D14" s="38" t="s">
        <v>156</v>
      </c>
      <c r="E14" s="39">
        <f>SUMIFS('12'!G$2:G$70,'12'!$A$2:$A$70,$C14)</f>
        <v>335.5</v>
      </c>
      <c r="F14" s="39">
        <f>SUMIFS('12'!H$2:H$70,'12'!$A$2:$A$70,$C14)</f>
        <v>10427</v>
      </c>
      <c r="G14" s="39">
        <f>МО!G9</f>
        <v>10762.5</v>
      </c>
      <c r="I14" s="44">
        <f t="shared" si="7"/>
        <v>418.04976422401575</v>
      </c>
      <c r="K14" s="43">
        <f t="shared" si="0"/>
        <v>4499260.5874609696</v>
      </c>
      <c r="L14" s="43">
        <f t="shared" si="8"/>
        <v>4499260.5874609696</v>
      </c>
      <c r="M14" s="43">
        <f t="shared" si="9"/>
        <v>0.6553311354341057</v>
      </c>
      <c r="O14" s="48">
        <f t="shared" si="1"/>
        <v>138926.13589547036</v>
      </c>
      <c r="P14" s="48">
        <f t="shared" si="2"/>
        <v>4317683.5141045293</v>
      </c>
      <c r="Q14" s="50">
        <f t="shared" si="10"/>
        <v>4456609.6499999994</v>
      </c>
      <c r="R14" s="48">
        <f t="shared" si="3"/>
        <v>4049334.53</v>
      </c>
      <c r="S14" s="48">
        <v>407275.12</v>
      </c>
      <c r="T14" s="48">
        <f t="shared" si="4"/>
        <v>12696.009547967478</v>
      </c>
      <c r="U14" s="48">
        <f t="shared" si="5"/>
        <v>394579.11045203247</v>
      </c>
      <c r="W14">
        <f t="shared" si="6"/>
        <v>449926.06</v>
      </c>
      <c r="X14" s="53">
        <f t="shared" si="11"/>
        <v>-42650.94</v>
      </c>
      <c r="Z14">
        <v>336.76903534127013</v>
      </c>
      <c r="AA14">
        <f t="shared" si="12"/>
        <v>2963393.2680189782</v>
      </c>
      <c r="AB14">
        <f t="shared" si="13"/>
        <v>1.2230832748308746</v>
      </c>
      <c r="AD14" s="53">
        <v>360594.30861026671</v>
      </c>
      <c r="AE14" s="53">
        <v>2963393.2680189782</v>
      </c>
      <c r="AF14" s="43">
        <v>1.1385409761698169</v>
      </c>
      <c r="AG14">
        <v>336.76903534127013</v>
      </c>
      <c r="AI14" s="66">
        <v>4456697.2086102664</v>
      </c>
      <c r="AJ14">
        <v>1.0880335082915682</v>
      </c>
      <c r="AK14">
        <v>418.14512450191921</v>
      </c>
      <c r="AL14">
        <f t="shared" si="14"/>
        <v>418.04976422401575</v>
      </c>
    </row>
    <row r="15" spans="1:38" ht="33.75">
      <c r="A15" s="37">
        <v>8</v>
      </c>
      <c r="B15" s="37">
        <v>630009</v>
      </c>
      <c r="C15" s="37">
        <v>902</v>
      </c>
      <c r="D15" s="38" t="s">
        <v>157</v>
      </c>
      <c r="E15" s="39">
        <f>SUMIFS('12'!G$2:G$70,'12'!$A$2:$A$70,$C15)</f>
        <v>34117</v>
      </c>
      <c r="F15" s="39">
        <f>SUMIFS('12'!H$2:H$70,'12'!$A$2:$A$70,$C15)</f>
        <v>44936</v>
      </c>
      <c r="G15" s="39">
        <f>МО!G10</f>
        <v>79053</v>
      </c>
      <c r="I15" s="44">
        <f t="shared" si="7"/>
        <v>584.85933841186238</v>
      </c>
      <c r="K15" s="43">
        <f t="shared" si="0"/>
        <v>46234885.279472955</v>
      </c>
      <c r="L15" s="43">
        <f t="shared" si="8"/>
        <v>46234885.279472955</v>
      </c>
      <c r="M15" s="43">
        <f t="shared" si="9"/>
        <v>0.91682035755270386</v>
      </c>
      <c r="O15" s="48">
        <f t="shared" si="1"/>
        <v>19853690.299330197</v>
      </c>
      <c r="P15" s="48">
        <f t="shared" si="2"/>
        <v>26149586.050669804</v>
      </c>
      <c r="Q15" s="50">
        <f t="shared" si="10"/>
        <v>46003276.350000001</v>
      </c>
      <c r="R15" s="48">
        <f t="shared" si="3"/>
        <v>41611396.75</v>
      </c>
      <c r="S15" s="48">
        <v>4391879.5999999996</v>
      </c>
      <c r="T15" s="48">
        <f t="shared" si="4"/>
        <v>1895408.8562508693</v>
      </c>
      <c r="U15" s="48">
        <f t="shared" si="5"/>
        <v>2496470.7437491301</v>
      </c>
      <c r="W15">
        <f t="shared" si="6"/>
        <v>4623488.53</v>
      </c>
      <c r="X15" s="53">
        <f t="shared" si="11"/>
        <v>-231608.93000000063</v>
      </c>
      <c r="Z15">
        <v>304.90127341827701</v>
      </c>
      <c r="AA15">
        <f t="shared" si="12"/>
        <v>19707047.642253153</v>
      </c>
      <c r="AB15">
        <f t="shared" si="13"/>
        <v>1.2230832748308746</v>
      </c>
      <c r="AD15" s="53">
        <v>2398010.8533007409</v>
      </c>
      <c r="AE15" s="53">
        <v>19707047.642253153</v>
      </c>
      <c r="AF15" s="43">
        <v>1.1385409761698171</v>
      </c>
      <c r="AG15">
        <v>304.90127341827701</v>
      </c>
      <c r="AI15" s="66">
        <v>46003751.83330074</v>
      </c>
      <c r="AJ15">
        <v>1.054993007787681</v>
      </c>
      <c r="AK15">
        <v>584.99274920124276</v>
      </c>
      <c r="AL15">
        <f t="shared" si="14"/>
        <v>584.85933841186238</v>
      </c>
    </row>
    <row r="16" spans="1:38" ht="22.5">
      <c r="A16" s="37">
        <v>9</v>
      </c>
      <c r="B16" s="37">
        <v>630010</v>
      </c>
      <c r="C16" s="37">
        <v>1002</v>
      </c>
      <c r="D16" s="38" t="s">
        <v>158</v>
      </c>
      <c r="E16" s="39">
        <f>SUMIFS('12'!G$2:G$70,'12'!$A$2:$A$70,$C16)</f>
        <v>249</v>
      </c>
      <c r="F16" s="39">
        <f>SUMIFS('12'!H$2:H$70,'12'!$A$2:$A$70,$C16)</f>
        <v>18652</v>
      </c>
      <c r="G16" s="39">
        <f>МО!G11</f>
        <v>18901</v>
      </c>
      <c r="I16" s="44">
        <f t="shared" si="7"/>
        <v>448.2012716938051</v>
      </c>
      <c r="K16" s="43">
        <f t="shared" si="0"/>
        <v>8471452.2362846099</v>
      </c>
      <c r="L16" s="43">
        <f t="shared" si="8"/>
        <v>8471452.2362846099</v>
      </c>
      <c r="M16" s="43">
        <f t="shared" si="9"/>
        <v>0.70259637348992443</v>
      </c>
      <c r="O16" s="48">
        <f t="shared" si="1"/>
        <v>113038.56820432781</v>
      </c>
      <c r="P16" s="48">
        <f t="shared" si="2"/>
        <v>8467451.3017956708</v>
      </c>
      <c r="Q16" s="50">
        <f t="shared" si="10"/>
        <v>8580489.8699999992</v>
      </c>
      <c r="R16" s="48">
        <f t="shared" si="3"/>
        <v>7624307.0099999998</v>
      </c>
      <c r="S16" s="48">
        <v>956182.86</v>
      </c>
      <c r="T16" s="48">
        <f t="shared" si="4"/>
        <v>12596.66325273795</v>
      </c>
      <c r="U16" s="48">
        <f t="shared" si="5"/>
        <v>943586.19674726215</v>
      </c>
      <c r="W16">
        <f t="shared" si="6"/>
        <v>847145.22</v>
      </c>
      <c r="X16" s="53">
        <f t="shared" si="11"/>
        <v>109037.64000000001</v>
      </c>
      <c r="Z16">
        <v>308.74954191773094</v>
      </c>
      <c r="AA16">
        <f t="shared" si="12"/>
        <v>4771281.9003219362</v>
      </c>
      <c r="AB16">
        <f t="shared" si="13"/>
        <v>1.2230832748308746</v>
      </c>
      <c r="AD16" s="53">
        <v>580583.45363705861</v>
      </c>
      <c r="AE16" s="53">
        <v>4771281.9003219362</v>
      </c>
      <c r="AF16" s="43">
        <v>1.1385409761698169</v>
      </c>
      <c r="AG16">
        <v>308.74954191773094</v>
      </c>
      <c r="AI16" s="66">
        <v>8580266.0236370582</v>
      </c>
      <c r="AJ16">
        <v>1.0725758114221098</v>
      </c>
      <c r="AK16">
        <v>448.303509756072</v>
      </c>
      <c r="AL16">
        <f t="shared" si="14"/>
        <v>448.2012716938051</v>
      </c>
    </row>
    <row r="17" spans="1:38" ht="22.5">
      <c r="A17" s="37">
        <v>10</v>
      </c>
      <c r="B17" s="37">
        <v>630011</v>
      </c>
      <c r="C17" s="37">
        <v>1102</v>
      </c>
      <c r="D17" s="38" t="s">
        <v>159</v>
      </c>
      <c r="E17" s="39">
        <f>SUMIFS('12'!G$2:G$70,'12'!$A$2:$A$70,$C17)</f>
        <v>7059</v>
      </c>
      <c r="F17" s="39">
        <f>SUMIFS('12'!H$2:H$70,'12'!$A$2:$A$70,$C17)</f>
        <v>8135.5</v>
      </c>
      <c r="G17" s="39">
        <f>МО!G12</f>
        <v>15194.5</v>
      </c>
      <c r="I17" s="44">
        <f t="shared" si="7"/>
        <v>444.95135736965068</v>
      </c>
      <c r="K17" s="43">
        <f t="shared" si="0"/>
        <v>6760813.3995531574</v>
      </c>
      <c r="L17" s="43">
        <f t="shared" si="8"/>
        <v>6760813.3995531574</v>
      </c>
      <c r="M17" s="43">
        <f t="shared" si="9"/>
        <v>0.69750183636450602</v>
      </c>
      <c r="O17" s="48">
        <f t="shared" si="1"/>
        <v>2935633.0547375693</v>
      </c>
      <c r="P17" s="48">
        <f t="shared" si="2"/>
        <v>3383318.1352624302</v>
      </c>
      <c r="Q17" s="50">
        <f t="shared" si="10"/>
        <v>6318951.1899999995</v>
      </c>
      <c r="R17" s="48">
        <f t="shared" si="3"/>
        <v>6084732.0599999996</v>
      </c>
      <c r="S17" s="48">
        <v>234219.13</v>
      </c>
      <c r="T17" s="48">
        <f t="shared" si="4"/>
        <v>108812.58604560861</v>
      </c>
      <c r="U17" s="48">
        <f t="shared" si="5"/>
        <v>125406.5439543914</v>
      </c>
      <c r="W17">
        <f t="shared" si="6"/>
        <v>676081.34</v>
      </c>
      <c r="X17" s="53">
        <f t="shared" si="11"/>
        <v>-441862.20999999996</v>
      </c>
      <c r="Z17">
        <v>305.09482538422583</v>
      </c>
      <c r="AA17">
        <f t="shared" si="12"/>
        <v>3790227.0595120708</v>
      </c>
      <c r="AB17">
        <f t="shared" si="13"/>
        <v>1.2230832748308746</v>
      </c>
      <c r="AD17" s="53">
        <v>461205.84829239966</v>
      </c>
      <c r="AE17" s="53">
        <v>3790227.0595120708</v>
      </c>
      <c r="AF17" s="43">
        <v>1.1385409761698169</v>
      </c>
      <c r="AG17">
        <v>305.09482538422583</v>
      </c>
      <c r="AI17" s="66">
        <v>6319858.3182923999</v>
      </c>
      <c r="AJ17">
        <v>1.078722172146934</v>
      </c>
      <c r="AK17">
        <v>445.05285410215345</v>
      </c>
      <c r="AL17">
        <f t="shared" si="14"/>
        <v>444.95135736965068</v>
      </c>
    </row>
    <row r="18" spans="1:38" ht="22.5">
      <c r="A18" s="37">
        <v>11</v>
      </c>
      <c r="B18" s="37">
        <v>630012</v>
      </c>
      <c r="C18" s="37">
        <v>1202</v>
      </c>
      <c r="D18" s="38" t="s">
        <v>160</v>
      </c>
      <c r="E18" s="39">
        <f>SUMIFS('12'!G$2:G$70,'12'!$A$2:$A$70,$C18)</f>
        <v>23356</v>
      </c>
      <c r="F18" s="39">
        <f>SUMIFS('12'!H$2:H$70,'12'!$A$2:$A$70,$C18)</f>
        <v>28496.5</v>
      </c>
      <c r="G18" s="39">
        <f>МО!G13</f>
        <v>51852.5</v>
      </c>
      <c r="I18" s="44">
        <f t="shared" si="7"/>
        <v>447.01616619393138</v>
      </c>
      <c r="K18" s="43">
        <f t="shared" si="0"/>
        <v>23178905.757570826</v>
      </c>
      <c r="L18" s="43">
        <f t="shared" si="8"/>
        <v>23178905.757570826</v>
      </c>
      <c r="M18" s="43">
        <f t="shared" si="9"/>
        <v>0.70073861252626723</v>
      </c>
      <c r="O18" s="48">
        <f t="shared" si="1"/>
        <v>10224861.803093776</v>
      </c>
      <c r="P18" s="48">
        <f t="shared" si="2"/>
        <v>12475285.766906224</v>
      </c>
      <c r="Q18" s="50">
        <f t="shared" si="10"/>
        <v>22700147.57</v>
      </c>
      <c r="R18" s="48">
        <f t="shared" si="3"/>
        <v>20861015.18</v>
      </c>
      <c r="S18" s="48">
        <v>1839132.39</v>
      </c>
      <c r="T18" s="48">
        <f t="shared" si="4"/>
        <v>828403.18404782785</v>
      </c>
      <c r="U18" s="48">
        <f t="shared" si="5"/>
        <v>1010729.2059521719</v>
      </c>
      <c r="W18">
        <f t="shared" si="6"/>
        <v>2317890.58</v>
      </c>
      <c r="X18" s="53">
        <f t="shared" si="11"/>
        <v>-478758.19000000018</v>
      </c>
      <c r="Z18">
        <v>310.99246764078543</v>
      </c>
      <c r="AA18">
        <f t="shared" si="12"/>
        <v>13184496.313690219</v>
      </c>
      <c r="AB18">
        <f t="shared" si="13"/>
        <v>1.2230832748308746</v>
      </c>
      <c r="AD18" s="53">
        <v>1604327.844001597</v>
      </c>
      <c r="AE18" s="53">
        <v>13184496.313690219</v>
      </c>
      <c r="AF18" s="43">
        <v>1.1385409761698169</v>
      </c>
      <c r="AG18">
        <v>310.99246764078543</v>
      </c>
      <c r="AI18" s="66">
        <v>22701130.454001598</v>
      </c>
      <c r="AJ18">
        <v>1.0760460186152161</v>
      </c>
      <c r="AK18">
        <v>447.11813392477012</v>
      </c>
      <c r="AL18">
        <f t="shared" si="14"/>
        <v>447.01616619393138</v>
      </c>
    </row>
    <row r="19" spans="1:38" ht="22.5">
      <c r="A19" s="37">
        <v>12</v>
      </c>
      <c r="B19" s="37">
        <v>630013</v>
      </c>
      <c r="C19" s="37">
        <v>1302</v>
      </c>
      <c r="D19" s="38" t="s">
        <v>161</v>
      </c>
      <c r="E19" s="39">
        <f>SUMIFS('12'!G$2:G$70,'12'!$A$2:$A$70,$C19)</f>
        <v>3934</v>
      </c>
      <c r="F19" s="39">
        <f>SUMIFS('12'!H$2:H$70,'12'!$A$2:$A$70,$C19)</f>
        <v>36599.5</v>
      </c>
      <c r="G19" s="39">
        <f>МО!G14</f>
        <v>40533.5</v>
      </c>
      <c r="I19" s="44">
        <f t="shared" si="7"/>
        <v>591.67694224659704</v>
      </c>
      <c r="K19" s="43">
        <f t="shared" si="0"/>
        <v>23982737.338552441</v>
      </c>
      <c r="L19" s="43">
        <f t="shared" si="8"/>
        <v>23982737.338552441</v>
      </c>
      <c r="M19" s="43">
        <f t="shared" si="9"/>
        <v>0.92750757339230538</v>
      </c>
      <c r="O19" s="48">
        <f t="shared" si="1"/>
        <v>2224953.468477679</v>
      </c>
      <c r="P19" s="48">
        <f t="shared" si="2"/>
        <v>20699589.341522325</v>
      </c>
      <c r="Q19" s="50">
        <f t="shared" si="10"/>
        <v>22924542.810000002</v>
      </c>
      <c r="R19" s="48">
        <f t="shared" si="3"/>
        <v>21584463.600000001</v>
      </c>
      <c r="S19" s="48">
        <v>1340079.21</v>
      </c>
      <c r="T19" s="48">
        <f t="shared" si="4"/>
        <v>130062.08721526637</v>
      </c>
      <c r="U19" s="48">
        <f t="shared" si="5"/>
        <v>1210017.1227847335</v>
      </c>
      <c r="W19">
        <f t="shared" si="6"/>
        <v>2398273.73</v>
      </c>
      <c r="X19" s="53">
        <f t="shared" si="11"/>
        <v>-1058194.52</v>
      </c>
      <c r="Z19">
        <v>381.13797718260798</v>
      </c>
      <c r="AA19">
        <f t="shared" si="12"/>
        <v>12631074.691351229</v>
      </c>
      <c r="AB19">
        <f t="shared" si="13"/>
        <v>1.2230832748308746</v>
      </c>
      <c r="AD19" s="53">
        <v>1536985.8919795805</v>
      </c>
      <c r="AE19" s="53">
        <v>12631074.691351227</v>
      </c>
      <c r="AF19" s="43">
        <v>1.1385409761698171</v>
      </c>
      <c r="AG19">
        <v>381.13797718260798</v>
      </c>
      <c r="AI19" s="66">
        <v>22926715.251979578</v>
      </c>
      <c r="AJ19">
        <v>1.0718562570900887</v>
      </c>
      <c r="AK19">
        <v>591.81190818240236</v>
      </c>
      <c r="AL19">
        <f t="shared" si="14"/>
        <v>591.67694224659704</v>
      </c>
    </row>
    <row r="20" spans="1:38" ht="22.5">
      <c r="A20" s="37">
        <v>13</v>
      </c>
      <c r="B20" s="37">
        <v>630014</v>
      </c>
      <c r="C20" s="37">
        <v>1402</v>
      </c>
      <c r="D20" s="38" t="s">
        <v>162</v>
      </c>
      <c r="E20" s="39">
        <f>SUMIFS('12'!G$2:G$70,'12'!$A$2:$A$70,$C20)</f>
        <v>187</v>
      </c>
      <c r="F20" s="39">
        <f>SUMIFS('12'!H$2:H$70,'12'!$A$2:$A$70,$C20)</f>
        <v>11707.5</v>
      </c>
      <c r="G20" s="39">
        <f>МО!G15</f>
        <v>11894.5</v>
      </c>
      <c r="I20" s="44">
        <f t="shared" si="7"/>
        <v>885.86597901286359</v>
      </c>
      <c r="K20" s="43">
        <f t="shared" si="0"/>
        <v>10536932.887368506</v>
      </c>
      <c r="L20" s="43">
        <f t="shared" si="8"/>
        <v>10536932.887368506</v>
      </c>
      <c r="M20" s="43">
        <f t="shared" si="9"/>
        <v>1.3886757212901102</v>
      </c>
      <c r="O20" s="48">
        <f t="shared" si="1"/>
        <v>160384.03240237082</v>
      </c>
      <c r="P20" s="48">
        <f t="shared" si="2"/>
        <v>10041155.397597628</v>
      </c>
      <c r="Q20" s="50">
        <f t="shared" si="10"/>
        <v>10201539.43</v>
      </c>
      <c r="R20" s="48">
        <f t="shared" si="3"/>
        <v>9483239.5999999996</v>
      </c>
      <c r="S20" s="48">
        <v>718299.83</v>
      </c>
      <c r="T20" s="48">
        <f t="shared" si="4"/>
        <v>11292.788112993399</v>
      </c>
      <c r="U20" s="48">
        <f t="shared" si="5"/>
        <v>707007.04188700661</v>
      </c>
      <c r="W20">
        <f t="shared" si="6"/>
        <v>1053693.29</v>
      </c>
      <c r="X20" s="53">
        <f t="shared" si="11"/>
        <v>-335393.46000000008</v>
      </c>
      <c r="Z20">
        <v>403.350911627681</v>
      </c>
      <c r="AA20">
        <f t="shared" si="12"/>
        <v>3922592.6125258002</v>
      </c>
      <c r="AB20">
        <f t="shared" si="13"/>
        <v>1.2230832748308746</v>
      </c>
      <c r="AD20" s="53">
        <v>477312.4736221889</v>
      </c>
      <c r="AE20" s="53">
        <v>3922592.6125258002</v>
      </c>
      <c r="AF20" s="43">
        <v>1.1385409761698169</v>
      </c>
      <c r="AG20">
        <v>403.350911627681</v>
      </c>
      <c r="AI20" s="66">
        <v>10202227.98362219</v>
      </c>
      <c r="AJ20">
        <v>1.0490814005665525</v>
      </c>
      <c r="AK20">
        <v>886.06805166825836</v>
      </c>
      <c r="AL20">
        <f t="shared" si="14"/>
        <v>885.86597901286359</v>
      </c>
    </row>
    <row r="21" spans="1:38" ht="22.5">
      <c r="A21" s="37">
        <v>14</v>
      </c>
      <c r="B21" s="37">
        <v>630015</v>
      </c>
      <c r="C21" s="37">
        <v>1502</v>
      </c>
      <c r="D21" s="38" t="s">
        <v>163</v>
      </c>
      <c r="E21" s="39">
        <f>SUMIFS('12'!G$2:G$70,'12'!$A$2:$A$70,$C21)</f>
        <v>543.5</v>
      </c>
      <c r="F21" s="39">
        <f>SUMIFS('12'!H$2:H$70,'12'!$A$2:$A$70,$C21)</f>
        <v>36070.5</v>
      </c>
      <c r="G21" s="39">
        <f>МО!G16</f>
        <v>36614</v>
      </c>
      <c r="I21" s="44">
        <f t="shared" si="7"/>
        <v>477.31367204351142</v>
      </c>
      <c r="K21" s="43">
        <f t="shared" si="0"/>
        <v>17476362.788201127</v>
      </c>
      <c r="L21" s="43">
        <f t="shared" si="8"/>
        <v>17476362.788201127</v>
      </c>
      <c r="M21" s="43">
        <f t="shared" si="9"/>
        <v>0.74823271635881317</v>
      </c>
      <c r="O21" s="48">
        <f t="shared" si="1"/>
        <v>264208.5802037472</v>
      </c>
      <c r="P21" s="48">
        <f t="shared" si="2"/>
        <v>17534748.09979625</v>
      </c>
      <c r="Q21" s="50">
        <f t="shared" si="10"/>
        <v>17798956.68</v>
      </c>
      <c r="R21" s="48">
        <f t="shared" si="3"/>
        <v>15728726.51</v>
      </c>
      <c r="S21" s="48">
        <v>2070230.17</v>
      </c>
      <c r="T21" s="48">
        <f t="shared" si="4"/>
        <v>30730.597514475336</v>
      </c>
      <c r="U21" s="48">
        <f t="shared" si="5"/>
        <v>2039499.5724855247</v>
      </c>
      <c r="W21">
        <f t="shared" si="6"/>
        <v>1747636.28</v>
      </c>
      <c r="X21" s="53">
        <f t="shared" si="11"/>
        <v>322593.8899999999</v>
      </c>
      <c r="Z21">
        <v>359.43738617681117</v>
      </c>
      <c r="AA21">
        <f t="shared" si="12"/>
        <v>10760052.670410004</v>
      </c>
      <c r="AB21">
        <f t="shared" si="13"/>
        <v>1.2230832748308746</v>
      </c>
      <c r="AD21" s="53">
        <v>1309314.4926695232</v>
      </c>
      <c r="AE21" s="53">
        <v>10760052.670410004</v>
      </c>
      <c r="AF21" s="43">
        <v>1.1385409761698169</v>
      </c>
      <c r="AG21">
        <v>359.43738617681117</v>
      </c>
      <c r="AI21" s="66">
        <v>17798294.402669523</v>
      </c>
      <c r="AJ21">
        <v>1.0794054271286648</v>
      </c>
      <c r="AK21">
        <v>477.42255086203602</v>
      </c>
      <c r="AL21">
        <f t="shared" si="14"/>
        <v>477.31367204351142</v>
      </c>
    </row>
    <row r="22" spans="1:38" ht="22.5">
      <c r="A22" s="37">
        <v>15</v>
      </c>
      <c r="B22" s="37">
        <v>630016</v>
      </c>
      <c r="C22" s="37">
        <v>1602</v>
      </c>
      <c r="D22" s="38" t="s">
        <v>164</v>
      </c>
      <c r="E22" s="39">
        <f>SUMIFS('12'!G$2:G$70,'12'!$A$2:$A$70,$C22)</f>
        <v>8389</v>
      </c>
      <c r="F22" s="39">
        <f>SUMIFS('12'!H$2:H$70,'12'!$A$2:$A$70,$C22)</f>
        <v>5873.5</v>
      </c>
      <c r="G22" s="39">
        <f>МО!G17</f>
        <v>14262.5</v>
      </c>
      <c r="I22" s="44">
        <f t="shared" si="7"/>
        <v>481.63155295901191</v>
      </c>
      <c r="K22" s="43">
        <f t="shared" si="0"/>
        <v>6869270.0240779072</v>
      </c>
      <c r="L22" s="43">
        <f t="shared" si="8"/>
        <v>6869270.0240779072</v>
      </c>
      <c r="M22" s="43">
        <f t="shared" si="9"/>
        <v>0.75500138852461762</v>
      </c>
      <c r="O22" s="48">
        <f t="shared" si="1"/>
        <v>3866646.8103432073</v>
      </c>
      <c r="P22" s="48">
        <f t="shared" si="2"/>
        <v>2707205.8696567919</v>
      </c>
      <c r="Q22" s="50">
        <f t="shared" si="10"/>
        <v>6573852.6799999997</v>
      </c>
      <c r="R22" s="48">
        <f t="shared" si="3"/>
        <v>6182343.0199999996</v>
      </c>
      <c r="S22" s="48">
        <v>391509.66</v>
      </c>
      <c r="T22" s="48">
        <f t="shared" si="4"/>
        <v>230280.42332971076</v>
      </c>
      <c r="U22" s="48">
        <f t="shared" si="5"/>
        <v>161229.23667028919</v>
      </c>
      <c r="W22">
        <f t="shared" si="6"/>
        <v>686927</v>
      </c>
      <c r="X22" s="53">
        <f t="shared" si="11"/>
        <v>-295417.34000000003</v>
      </c>
      <c r="Z22">
        <v>341.4028971142813</v>
      </c>
      <c r="AA22">
        <f t="shared" si="12"/>
        <v>3981134.3350809435</v>
      </c>
      <c r="AB22">
        <f t="shared" si="13"/>
        <v>1.2230832748308746</v>
      </c>
      <c r="AD22" s="53">
        <v>484436.00062666839</v>
      </c>
      <c r="AE22" s="53">
        <v>3981134.3350809435</v>
      </c>
      <c r="AF22" s="43">
        <v>1.1385409761698169</v>
      </c>
      <c r="AG22">
        <v>341.4028971142813</v>
      </c>
      <c r="AI22" s="66">
        <v>6574459.1706266683</v>
      </c>
      <c r="AJ22">
        <v>1.079545838678093</v>
      </c>
      <c r="AK22">
        <v>481.74141671846769</v>
      </c>
      <c r="AL22">
        <f t="shared" si="14"/>
        <v>481.63155295901191</v>
      </c>
    </row>
    <row r="23" spans="1:38" ht="22.5">
      <c r="A23" s="37">
        <v>16</v>
      </c>
      <c r="B23" s="37">
        <v>630017</v>
      </c>
      <c r="C23" s="37">
        <v>1702</v>
      </c>
      <c r="D23" s="38" t="s">
        <v>165</v>
      </c>
      <c r="E23" s="39">
        <f>SUMIFS('12'!G$2:G$70,'12'!$A$2:$A$70,$C23)</f>
        <v>620</v>
      </c>
      <c r="F23" s="39">
        <f>SUMIFS('12'!H$2:H$70,'12'!$A$2:$A$70,$C23)</f>
        <v>46525.5</v>
      </c>
      <c r="G23" s="39">
        <f>МО!G18</f>
        <v>47145.5</v>
      </c>
      <c r="I23" s="44">
        <f t="shared" si="7"/>
        <v>780.48000513596855</v>
      </c>
      <c r="K23" s="43">
        <f t="shared" si="0"/>
        <v>36796120.082137808</v>
      </c>
      <c r="L23" s="43">
        <f t="shared" si="8"/>
        <v>36796120.082137808</v>
      </c>
      <c r="M23" s="43">
        <f t="shared" si="9"/>
        <v>1.2234735950605478</v>
      </c>
      <c r="O23" s="48">
        <f t="shared" si="1"/>
        <v>484718.20696354896</v>
      </c>
      <c r="P23" s="48">
        <f t="shared" si="2"/>
        <v>36373801.513036445</v>
      </c>
      <c r="Q23" s="50">
        <f t="shared" si="10"/>
        <v>36858519.719999999</v>
      </c>
      <c r="R23" s="48">
        <f t="shared" si="3"/>
        <v>33116508.07</v>
      </c>
      <c r="S23" s="48">
        <v>3742011.65</v>
      </c>
      <c r="T23" s="48">
        <f t="shared" si="4"/>
        <v>49210.364149282541</v>
      </c>
      <c r="U23" s="48">
        <f t="shared" si="5"/>
        <v>3692801.2858507172</v>
      </c>
      <c r="W23">
        <f t="shared" si="6"/>
        <v>3679612.01</v>
      </c>
      <c r="X23" s="53">
        <f t="shared" si="11"/>
        <v>62399.64000000013</v>
      </c>
      <c r="Z23">
        <v>357.80927258088832</v>
      </c>
      <c r="AA23">
        <f t="shared" si="12"/>
        <v>13792271.881728489</v>
      </c>
      <c r="AB23">
        <f t="shared" si="13"/>
        <v>1.2230832748308746</v>
      </c>
      <c r="AD23" s="53">
        <v>1678283.7421647459</v>
      </c>
      <c r="AE23" s="53">
        <v>13792271.881728489</v>
      </c>
      <c r="AF23" s="43">
        <v>1.1385409761698169</v>
      </c>
      <c r="AG23">
        <v>357.80927258088832</v>
      </c>
      <c r="AI23" s="66">
        <v>36858391.622164749</v>
      </c>
      <c r="AJ23">
        <v>1.0477054745792538</v>
      </c>
      <c r="AK23">
        <v>780.65803846251765</v>
      </c>
      <c r="AL23">
        <f t="shared" si="14"/>
        <v>780.48000513596855</v>
      </c>
    </row>
    <row r="24" spans="1:38" ht="22.5">
      <c r="A24" s="37">
        <v>17</v>
      </c>
      <c r="B24" s="37">
        <v>630018</v>
      </c>
      <c r="C24" s="37">
        <v>1802</v>
      </c>
      <c r="D24" s="38" t="s">
        <v>166</v>
      </c>
      <c r="E24" s="39">
        <f>SUMIFS('12'!G$2:G$70,'12'!$A$2:$A$70,$C24)</f>
        <v>12009</v>
      </c>
      <c r="F24" s="39">
        <f>SUMIFS('12'!H$2:H$70,'12'!$A$2:$A$70,$C24)</f>
        <v>6786.5</v>
      </c>
      <c r="G24" s="39">
        <f>МО!G19</f>
        <v>18795.5</v>
      </c>
      <c r="I24" s="44">
        <f t="shared" si="7"/>
        <v>521.3792050758085</v>
      </c>
      <c r="K24" s="43">
        <f t="shared" si="0"/>
        <v>9799582.8490023594</v>
      </c>
      <c r="L24" s="43">
        <f t="shared" si="8"/>
        <v>9799582.8490023594</v>
      </c>
      <c r="M24" s="43">
        <f t="shared" si="9"/>
        <v>0.81730945857194859</v>
      </c>
      <c r="O24" s="48">
        <f t="shared" si="1"/>
        <v>6061945.7963321023</v>
      </c>
      <c r="P24" s="48">
        <f t="shared" si="2"/>
        <v>3425713.6436679</v>
      </c>
      <c r="Q24" s="50">
        <f t="shared" si="10"/>
        <v>9487659.4400000013</v>
      </c>
      <c r="R24" s="48">
        <f t="shared" si="3"/>
        <v>8819624.5600000005</v>
      </c>
      <c r="S24" s="48">
        <v>668034.88</v>
      </c>
      <c r="T24" s="48">
        <f t="shared" si="4"/>
        <v>426827.21257322229</v>
      </c>
      <c r="U24" s="48">
        <f t="shared" si="5"/>
        <v>241207.66742677768</v>
      </c>
      <c r="W24">
        <f t="shared" si="6"/>
        <v>979958.28</v>
      </c>
      <c r="X24" s="53">
        <f t="shared" si="11"/>
        <v>-311923.40000000002</v>
      </c>
      <c r="Z24">
        <v>307.29220946823352</v>
      </c>
      <c r="AA24">
        <f t="shared" si="12"/>
        <v>4722254.6836468158</v>
      </c>
      <c r="AB24">
        <f t="shared" si="13"/>
        <v>1.2230832748308746</v>
      </c>
      <c r="AD24" s="53">
        <v>574617.67937049654</v>
      </c>
      <c r="AE24" s="53">
        <v>4722254.6836468158</v>
      </c>
      <c r="AF24" s="43">
        <v>1.1385409761698169</v>
      </c>
      <c r="AG24">
        <v>307.29220946823352</v>
      </c>
      <c r="AI24" s="66">
        <v>9488299.8093704972</v>
      </c>
      <c r="AJ24">
        <v>1.0644646814851695</v>
      </c>
      <c r="AK24">
        <v>521.49813557199332</v>
      </c>
      <c r="AL24">
        <f t="shared" si="14"/>
        <v>521.3792050758085</v>
      </c>
    </row>
    <row r="25" spans="1:38" ht="22.5">
      <c r="A25" s="37">
        <v>18</v>
      </c>
      <c r="B25" s="37">
        <v>630019</v>
      </c>
      <c r="C25" s="37">
        <v>1902</v>
      </c>
      <c r="D25" s="38" t="s">
        <v>167</v>
      </c>
      <c r="E25" s="39">
        <f>SUMIFS('12'!G$2:G$70,'12'!$A$2:$A$70,$C25)</f>
        <v>523</v>
      </c>
      <c r="F25" s="39">
        <f>SUMIFS('12'!H$2:H$70,'12'!$A$2:$A$70,$C25)</f>
        <v>40274</v>
      </c>
      <c r="G25" s="39">
        <f>МО!G20</f>
        <v>40797</v>
      </c>
      <c r="I25" s="44">
        <f t="shared" si="7"/>
        <v>883.57009944881474</v>
      </c>
      <c r="K25" s="43">
        <f t="shared" si="0"/>
        <v>36047009.347213298</v>
      </c>
      <c r="L25" s="43">
        <f t="shared" si="8"/>
        <v>36047009.347213298</v>
      </c>
      <c r="M25" s="43">
        <f t="shared" si="9"/>
        <v>1.3850767206679693</v>
      </c>
      <c r="O25" s="48">
        <f t="shared" si="1"/>
        <v>452562.38076770341</v>
      </c>
      <c r="P25" s="48">
        <f t="shared" si="2"/>
        <v>34849899.279232293</v>
      </c>
      <c r="Q25" s="50">
        <f t="shared" si="10"/>
        <v>35302461.659999996</v>
      </c>
      <c r="R25" s="48">
        <f t="shared" si="3"/>
        <v>32442308.41</v>
      </c>
      <c r="S25" s="48">
        <v>2860153.25</v>
      </c>
      <c r="T25" s="48">
        <f t="shared" si="4"/>
        <v>36665.934989092333</v>
      </c>
      <c r="U25" s="48">
        <f t="shared" si="5"/>
        <v>2823487.3150109076</v>
      </c>
      <c r="W25">
        <f t="shared" si="6"/>
        <v>3604700.93</v>
      </c>
      <c r="X25" s="53">
        <f t="shared" si="11"/>
        <v>-744547.68000000017</v>
      </c>
      <c r="Z25">
        <v>352.59475491003059</v>
      </c>
      <c r="AA25">
        <f t="shared" si="12"/>
        <v>11761102.871800466</v>
      </c>
      <c r="AB25">
        <f t="shared" si="13"/>
        <v>1.2230832748308746</v>
      </c>
      <c r="AD25" s="53">
        <v>1431125.1916240605</v>
      </c>
      <c r="AE25" s="53">
        <v>11761102.871800466</v>
      </c>
      <c r="AF25" s="43">
        <v>1.1385409761698169</v>
      </c>
      <c r="AG25">
        <v>352.59475491003059</v>
      </c>
      <c r="AI25" s="66">
        <v>35303990.19162406</v>
      </c>
      <c r="AJ25">
        <v>1.0422499009642101</v>
      </c>
      <c r="AK25">
        <v>883.77164839690954</v>
      </c>
      <c r="AL25">
        <f t="shared" si="14"/>
        <v>883.57009944881474</v>
      </c>
    </row>
    <row r="26" spans="1:38" ht="22.5">
      <c r="A26" s="37">
        <v>19</v>
      </c>
      <c r="B26" s="37">
        <v>630020</v>
      </c>
      <c r="C26" s="37">
        <v>2002</v>
      </c>
      <c r="D26" s="38" t="s">
        <v>168</v>
      </c>
      <c r="E26" s="39">
        <f>SUMIFS('12'!G$2:G$70,'12'!$A$2:$A$70,$C26)</f>
        <v>2478</v>
      </c>
      <c r="F26" s="39">
        <f>SUMIFS('12'!H$2:H$70,'12'!$A$2:$A$70,$C26)</f>
        <v>56546.5</v>
      </c>
      <c r="G26" s="39">
        <f>МО!G21</f>
        <v>59024.5</v>
      </c>
      <c r="I26" s="44">
        <f t="shared" si="7"/>
        <v>431.63888912103039</v>
      </c>
      <c r="K26" s="43">
        <f t="shared" si="0"/>
        <v>25477269.610924259</v>
      </c>
      <c r="L26" s="43">
        <f t="shared" si="8"/>
        <v>25477269.610924259</v>
      </c>
      <c r="M26" s="43">
        <f t="shared" si="9"/>
        <v>0.6766333281643101</v>
      </c>
      <c r="O26" s="48">
        <f t="shared" si="1"/>
        <v>1125204.3452278289</v>
      </c>
      <c r="P26" s="48">
        <f t="shared" si="2"/>
        <v>25676500.204772171</v>
      </c>
      <c r="Q26" s="50">
        <f t="shared" si="10"/>
        <v>26801704.549999997</v>
      </c>
      <c r="R26" s="48">
        <f t="shared" si="3"/>
        <v>22929542.649999999</v>
      </c>
      <c r="S26" s="48">
        <v>3872161.9</v>
      </c>
      <c r="T26" s="48">
        <f t="shared" si="4"/>
        <v>162563.29470304702</v>
      </c>
      <c r="U26" s="48">
        <f t="shared" si="5"/>
        <v>3709598.6052969531</v>
      </c>
      <c r="W26">
        <f t="shared" si="6"/>
        <v>2547726.96</v>
      </c>
      <c r="X26" s="53">
        <f t="shared" si="11"/>
        <v>1324434.94</v>
      </c>
      <c r="Z26">
        <v>283.43977601747594</v>
      </c>
      <c r="AA26">
        <f t="shared" si="12"/>
        <v>13678456.245636163</v>
      </c>
      <c r="AB26">
        <f t="shared" si="13"/>
        <v>1.2230832748308746</v>
      </c>
      <c r="AD26" s="53">
        <v>1664434.3246579068</v>
      </c>
      <c r="AE26" s="53">
        <v>13678456.245636161</v>
      </c>
      <c r="AF26" s="43">
        <v>1.1385409761698171</v>
      </c>
      <c r="AG26">
        <v>283.43977601747594</v>
      </c>
      <c r="AI26" s="66">
        <v>26798985.524657905</v>
      </c>
      <c r="AJ26">
        <v>1.0662209685549471</v>
      </c>
      <c r="AK26">
        <v>431.73734917995887</v>
      </c>
      <c r="AL26">
        <f t="shared" si="14"/>
        <v>431.63888912103039</v>
      </c>
    </row>
    <row r="27" spans="1:38" ht="22.5">
      <c r="A27" s="37">
        <v>20</v>
      </c>
      <c r="B27" s="37">
        <v>630021</v>
      </c>
      <c r="C27" s="37">
        <v>2102</v>
      </c>
      <c r="D27" s="38" t="s">
        <v>169</v>
      </c>
      <c r="E27" s="39">
        <f>SUMIFS('12'!G$2:G$70,'12'!$A$2:$A$70,$C27)</f>
        <v>2949</v>
      </c>
      <c r="F27" s="39">
        <f>SUMIFS('12'!H$2:H$70,'12'!$A$2:$A$70,$C27)</f>
        <v>18824.5</v>
      </c>
      <c r="G27" s="39">
        <f>МО!G22</f>
        <v>21773.5</v>
      </c>
      <c r="I27" s="44">
        <f t="shared" si="7"/>
        <v>373.17315382737763</v>
      </c>
      <c r="K27" s="43">
        <f t="shared" si="0"/>
        <v>8125285.6648604069</v>
      </c>
      <c r="L27" s="43">
        <f t="shared" si="8"/>
        <v>8125285.6648604069</v>
      </c>
      <c r="M27" s="43">
        <f t="shared" si="9"/>
        <v>0.58498295547459322</v>
      </c>
      <c r="O27" s="48">
        <f t="shared" si="1"/>
        <v>1065458.8083863412</v>
      </c>
      <c r="P27" s="48">
        <f t="shared" si="2"/>
        <v>6801196.791613658</v>
      </c>
      <c r="Q27" s="50">
        <f t="shared" si="10"/>
        <v>7866655.5999999996</v>
      </c>
      <c r="R27" s="48">
        <f t="shared" si="3"/>
        <v>7312757.0999999996</v>
      </c>
      <c r="S27" s="48">
        <v>553898.5</v>
      </c>
      <c r="T27" s="48">
        <f t="shared" si="4"/>
        <v>75019.94059292259</v>
      </c>
      <c r="U27" s="48">
        <f t="shared" si="5"/>
        <v>478878.55940707744</v>
      </c>
      <c r="W27">
        <f t="shared" si="6"/>
        <v>812528.57</v>
      </c>
      <c r="X27" s="53">
        <f t="shared" si="11"/>
        <v>-258630.06999999995</v>
      </c>
      <c r="Z27">
        <v>311.88052960219795</v>
      </c>
      <c r="AA27">
        <f t="shared" si="12"/>
        <v>5552140.9302506121</v>
      </c>
      <c r="AB27">
        <f t="shared" si="13"/>
        <v>1.2230832748308746</v>
      </c>
      <c r="AD27" s="53">
        <v>675600.65066519566</v>
      </c>
      <c r="AE27" s="53">
        <v>5552140.9302506121</v>
      </c>
      <c r="AF27" s="43">
        <v>1.1385409761698169</v>
      </c>
      <c r="AG27">
        <v>311.88052960219795</v>
      </c>
      <c r="AI27" s="66">
        <v>7867186.5606651949</v>
      </c>
      <c r="AJ27">
        <v>1.0939432079544185</v>
      </c>
      <c r="AK27">
        <v>373.25827741480782</v>
      </c>
      <c r="AL27">
        <f t="shared" si="14"/>
        <v>373.17315382737763</v>
      </c>
    </row>
    <row r="28" spans="1:38" ht="22.5">
      <c r="A28" s="37">
        <v>21</v>
      </c>
      <c r="B28" s="37">
        <v>630022</v>
      </c>
      <c r="C28" s="37">
        <v>2202</v>
      </c>
      <c r="D28" s="38" t="s">
        <v>170</v>
      </c>
      <c r="E28" s="39">
        <f>SUMIFS('12'!G$2:G$70,'12'!$A$2:$A$70,$C28)</f>
        <v>231</v>
      </c>
      <c r="F28" s="39">
        <f>SUMIFS('12'!H$2:H$70,'12'!$A$2:$A$70,$C28)</f>
        <v>12742.5</v>
      </c>
      <c r="G28" s="39">
        <f>МО!G23</f>
        <v>12973.5</v>
      </c>
      <c r="I28" s="44">
        <f t="shared" si="7"/>
        <v>518.51420488608073</v>
      </c>
      <c r="K28" s="43">
        <f t="shared" si="0"/>
        <v>6726944.0370895686</v>
      </c>
      <c r="L28" s="43">
        <f t="shared" si="8"/>
        <v>6726944.0370895686</v>
      </c>
      <c r="M28" s="43">
        <f t="shared" si="9"/>
        <v>0.81281830945998024</v>
      </c>
      <c r="O28" s="48">
        <f t="shared" si="1"/>
        <v>121853.87031333102</v>
      </c>
      <c r="P28" s="48">
        <f t="shared" si="2"/>
        <v>6721744.3396866694</v>
      </c>
      <c r="Q28" s="50">
        <f t="shared" si="10"/>
        <v>6843598.21</v>
      </c>
      <c r="R28" s="48">
        <f t="shared" si="3"/>
        <v>6054249.6299999999</v>
      </c>
      <c r="S28" s="48">
        <v>789348.58</v>
      </c>
      <c r="T28" s="48">
        <f t="shared" si="4"/>
        <v>14054.767177708405</v>
      </c>
      <c r="U28" s="48">
        <f t="shared" si="5"/>
        <v>775293.81282229151</v>
      </c>
      <c r="W28">
        <f t="shared" si="6"/>
        <v>672694.4</v>
      </c>
      <c r="X28" s="53">
        <f t="shared" si="11"/>
        <v>116654.17999999993</v>
      </c>
      <c r="Z28">
        <v>308.47629208345023</v>
      </c>
      <c r="AA28">
        <f t="shared" si="12"/>
        <v>3272072.5217160969</v>
      </c>
      <c r="AB28">
        <f t="shared" si="13"/>
        <v>1.2230832748308746</v>
      </c>
      <c r="AD28" s="53">
        <v>398155.29765295773</v>
      </c>
      <c r="AE28" s="53">
        <v>3272072.5217160964</v>
      </c>
      <c r="AF28" s="43">
        <v>1.1385409761698171</v>
      </c>
      <c r="AG28">
        <v>308.47629208345023</v>
      </c>
      <c r="AI28" s="66">
        <v>6843358.7176529579</v>
      </c>
      <c r="AJ28">
        <v>1.0617754431795665</v>
      </c>
      <c r="AK28">
        <v>518.63248185429438</v>
      </c>
      <c r="AL28">
        <f t="shared" si="14"/>
        <v>518.51420488608073</v>
      </c>
    </row>
    <row r="29" spans="1:38" ht="22.5">
      <c r="A29" s="37">
        <v>22</v>
      </c>
      <c r="B29" s="37">
        <v>630023</v>
      </c>
      <c r="C29" s="37">
        <v>2302</v>
      </c>
      <c r="D29" s="38" t="s">
        <v>171</v>
      </c>
      <c r="E29" s="39">
        <f>SUMIFS('12'!G$2:G$70,'12'!$A$2:$A$70,$C29)</f>
        <v>6133</v>
      </c>
      <c r="F29" s="39">
        <f>SUMIFS('12'!H$2:H$70,'12'!$A$2:$A$70,$C29)</f>
        <v>6039.5</v>
      </c>
      <c r="G29" s="39">
        <f>МО!G24</f>
        <v>12172.5</v>
      </c>
      <c r="I29" s="44">
        <f t="shared" si="7"/>
        <v>492.71440131996201</v>
      </c>
      <c r="K29" s="43">
        <f t="shared" si="0"/>
        <v>5997566.0500672376</v>
      </c>
      <c r="L29" s="43">
        <f t="shared" si="8"/>
        <v>5997566.0500672376</v>
      </c>
      <c r="M29" s="43">
        <f t="shared" si="9"/>
        <v>0.77237476418889273</v>
      </c>
      <c r="O29" s="48">
        <f t="shared" si="1"/>
        <v>3026941.8905220791</v>
      </c>
      <c r="P29" s="48">
        <f t="shared" si="2"/>
        <v>2980794.9694779217</v>
      </c>
      <c r="Q29" s="50">
        <f t="shared" si="10"/>
        <v>6007736.8600000003</v>
      </c>
      <c r="R29" s="48">
        <f t="shared" si="3"/>
        <v>5397809.4500000002</v>
      </c>
      <c r="S29" s="48">
        <v>609927.41</v>
      </c>
      <c r="T29" s="48">
        <f t="shared" si="4"/>
        <v>307306.20706757036</v>
      </c>
      <c r="U29" s="48">
        <f t="shared" si="5"/>
        <v>302621.20293242967</v>
      </c>
      <c r="W29">
        <f t="shared" si="6"/>
        <v>599756.61</v>
      </c>
      <c r="X29" s="53">
        <f t="shared" si="11"/>
        <v>10170.800000000047</v>
      </c>
      <c r="Z29">
        <v>339.79755433788188</v>
      </c>
      <c r="AA29">
        <f t="shared" si="12"/>
        <v>3381769.5125867943</v>
      </c>
      <c r="AB29">
        <f t="shared" si="13"/>
        <v>1.2230832748308746</v>
      </c>
      <c r="AD29" s="53">
        <v>411503.54643469618</v>
      </c>
      <c r="AE29" s="53">
        <v>3381769.5125867943</v>
      </c>
      <c r="AF29" s="43">
        <v>1.1385409761698171</v>
      </c>
      <c r="AG29">
        <v>339.79755433788188</v>
      </c>
      <c r="AI29" s="66">
        <v>6007715.9664346958</v>
      </c>
      <c r="AJ29">
        <v>1.0735325101248918</v>
      </c>
      <c r="AK29">
        <v>492.82679316001992</v>
      </c>
      <c r="AL29">
        <f t="shared" si="14"/>
        <v>492.71440131996201</v>
      </c>
    </row>
    <row r="30" spans="1:38" ht="22.5">
      <c r="A30" s="37">
        <v>23</v>
      </c>
      <c r="B30" s="37">
        <v>630024</v>
      </c>
      <c r="C30" s="37">
        <v>2402</v>
      </c>
      <c r="D30" s="38" t="s">
        <v>172</v>
      </c>
      <c r="E30" s="39">
        <f>SUMIFS('12'!G$2:G$70,'12'!$A$2:$A$70,$C30)</f>
        <v>207.5</v>
      </c>
      <c r="F30" s="39">
        <f>SUMIFS('12'!H$2:H$70,'12'!$A$2:$A$70,$C30)</f>
        <v>12708.5</v>
      </c>
      <c r="G30" s="39">
        <f>МО!G25</f>
        <v>12916</v>
      </c>
      <c r="I30" s="44">
        <f t="shared" si="7"/>
        <v>506.96791260655465</v>
      </c>
      <c r="K30" s="43">
        <f t="shared" si="0"/>
        <v>6547997.5592262596</v>
      </c>
      <c r="L30" s="43">
        <f t="shared" si="8"/>
        <v>6547997.5592262596</v>
      </c>
      <c r="M30" s="43">
        <f t="shared" si="9"/>
        <v>0.79471844318295681</v>
      </c>
      <c r="O30" s="48">
        <f t="shared" si="1"/>
        <v>105374.23516762155</v>
      </c>
      <c r="P30" s="48">
        <f t="shared" si="2"/>
        <v>6453727.5548323784</v>
      </c>
      <c r="Q30" s="50">
        <f t="shared" si="10"/>
        <v>6559101.79</v>
      </c>
      <c r="R30" s="48">
        <f t="shared" si="3"/>
        <v>5893197.7999999998</v>
      </c>
      <c r="S30" s="48">
        <v>665903.99</v>
      </c>
      <c r="T30" s="48">
        <f t="shared" si="4"/>
        <v>10697.977541421493</v>
      </c>
      <c r="U30" s="48">
        <f t="shared" si="5"/>
        <v>655206.01245857845</v>
      </c>
      <c r="W30">
        <f t="shared" si="6"/>
        <v>654799.76</v>
      </c>
      <c r="X30" s="53">
        <f t="shared" si="11"/>
        <v>11104.229999999981</v>
      </c>
      <c r="Z30">
        <v>305.74379374064273</v>
      </c>
      <c r="AA30">
        <f t="shared" si="12"/>
        <v>3228714.6110310429</v>
      </c>
      <c r="AB30">
        <f t="shared" si="13"/>
        <v>1.2230832748308746</v>
      </c>
      <c r="AD30" s="53">
        <v>392879.38102218451</v>
      </c>
      <c r="AE30" s="53">
        <v>3228714.6110310419</v>
      </c>
      <c r="AF30" s="43">
        <v>1.1385409761698171</v>
      </c>
      <c r="AG30">
        <v>305.74379374064273</v>
      </c>
      <c r="AI30" s="66">
        <v>6559079.0010221843</v>
      </c>
      <c r="AJ30">
        <v>1.0637149954970455</v>
      </c>
      <c r="AK30">
        <v>507.0835557791421</v>
      </c>
      <c r="AL30">
        <f t="shared" si="14"/>
        <v>506.96791260655465</v>
      </c>
    </row>
    <row r="31" spans="1:38" ht="22.5">
      <c r="A31" s="37">
        <v>24</v>
      </c>
      <c r="B31" s="37">
        <v>630025</v>
      </c>
      <c r="C31" s="37">
        <v>2502</v>
      </c>
      <c r="D31" s="38" t="s">
        <v>173</v>
      </c>
      <c r="E31" s="39">
        <f>SUMIFS('12'!G$2:G$70,'12'!$A$2:$A$70,$C31)</f>
        <v>2424</v>
      </c>
      <c r="F31" s="39">
        <f>SUMIFS('12'!H$2:H$70,'12'!$A$2:$A$70,$C31)</f>
        <v>15395.5</v>
      </c>
      <c r="G31" s="39">
        <f>МО!G26</f>
        <v>17819.5</v>
      </c>
      <c r="I31" s="44">
        <f t="shared" si="7"/>
        <v>430.19074871609143</v>
      </c>
      <c r="K31" s="43">
        <f t="shared" si="0"/>
        <v>7665784.0467463909</v>
      </c>
      <c r="L31" s="43">
        <f t="shared" si="8"/>
        <v>7665784.0467463909</v>
      </c>
      <c r="M31" s="43">
        <f t="shared" si="9"/>
        <v>0.67436323599574211</v>
      </c>
      <c r="O31" s="48">
        <f t="shared" si="1"/>
        <v>1050377.4837363563</v>
      </c>
      <c r="P31" s="48">
        <f t="shared" si="2"/>
        <v>6671240.3262636438</v>
      </c>
      <c r="Q31" s="50">
        <f t="shared" si="10"/>
        <v>7721617.8099999996</v>
      </c>
      <c r="R31" s="48">
        <f t="shared" si="3"/>
        <v>6899205.6399999997</v>
      </c>
      <c r="S31" s="48">
        <v>822412.17</v>
      </c>
      <c r="T31" s="48">
        <f t="shared" si="4"/>
        <v>111873.34661915318</v>
      </c>
      <c r="U31" s="48">
        <f t="shared" si="5"/>
        <v>710538.82338084688</v>
      </c>
      <c r="W31">
        <f t="shared" si="6"/>
        <v>766578.4</v>
      </c>
      <c r="X31" s="53">
        <f t="shared" si="11"/>
        <v>55833.770000000019</v>
      </c>
      <c r="Z31">
        <v>315.45554826737117</v>
      </c>
      <c r="AA31">
        <f t="shared" si="12"/>
        <v>4595974.9904418541</v>
      </c>
      <c r="AB31">
        <f t="shared" si="13"/>
        <v>1.2230832748308746</v>
      </c>
      <c r="AD31" s="53">
        <v>559251.59915624268</v>
      </c>
      <c r="AE31" s="53">
        <v>4595974.9904418541</v>
      </c>
      <c r="AF31" s="43">
        <v>1.1385409761698169</v>
      </c>
      <c r="AG31">
        <v>315.45554826737117</v>
      </c>
      <c r="AI31" s="66">
        <v>7721503.1891562426</v>
      </c>
      <c r="AJ31">
        <v>1.0780832105838163</v>
      </c>
      <c r="AK31">
        <v>430.28887844336259</v>
      </c>
      <c r="AL31">
        <f t="shared" si="14"/>
        <v>430.19074871609143</v>
      </c>
    </row>
    <row r="32" spans="1:38" ht="22.5">
      <c r="A32" s="37">
        <v>25</v>
      </c>
      <c r="B32" s="37">
        <v>630026</v>
      </c>
      <c r="C32" s="37">
        <v>2602</v>
      </c>
      <c r="D32" s="38" t="s">
        <v>174</v>
      </c>
      <c r="E32" s="39">
        <f>SUMIFS('12'!G$2:G$70,'12'!$A$2:$A$70,$C32)</f>
        <v>86.5</v>
      </c>
      <c r="F32" s="39">
        <f>SUMIFS('12'!H$2:H$70,'12'!$A$2:$A$70,$C32)</f>
        <v>8987.5</v>
      </c>
      <c r="G32" s="39">
        <f>МО!G27</f>
        <v>9074</v>
      </c>
      <c r="I32" s="44">
        <f t="shared" si="7"/>
        <v>492.50194544139902</v>
      </c>
      <c r="K32" s="43">
        <f t="shared" si="0"/>
        <v>4468962.6529352544</v>
      </c>
      <c r="L32" s="43">
        <f t="shared" si="8"/>
        <v>4468962.6529352544</v>
      </c>
      <c r="M32" s="43">
        <f t="shared" si="9"/>
        <v>0.77204172022130002</v>
      </c>
      <c r="O32" s="48">
        <f t="shared" si="1"/>
        <v>44054.313205311875</v>
      </c>
      <c r="P32" s="48">
        <f t="shared" si="2"/>
        <v>4577319.5367946886</v>
      </c>
      <c r="Q32" s="50">
        <f t="shared" si="10"/>
        <v>4621373.8499999996</v>
      </c>
      <c r="R32" s="48">
        <f t="shared" si="3"/>
        <v>4022066.39</v>
      </c>
      <c r="S32" s="48">
        <v>599307.46</v>
      </c>
      <c r="T32" s="48">
        <f t="shared" si="4"/>
        <v>5713.0367302182058</v>
      </c>
      <c r="U32" s="48">
        <f t="shared" si="5"/>
        <v>593594.42326978175</v>
      </c>
      <c r="W32">
        <f t="shared" si="6"/>
        <v>446896.27</v>
      </c>
      <c r="X32" s="53">
        <f t="shared" si="11"/>
        <v>152411.18999999994</v>
      </c>
      <c r="Z32">
        <v>308.24858388821627</v>
      </c>
      <c r="AA32">
        <f t="shared" si="12"/>
        <v>2286882.4288259884</v>
      </c>
      <c r="AB32">
        <f t="shared" si="13"/>
        <v>1.2230832748308746</v>
      </c>
      <c r="AD32" s="53">
        <v>278274.5028123596</v>
      </c>
      <c r="AE32" s="53">
        <v>2286882.4288259884</v>
      </c>
      <c r="AF32" s="43">
        <v>1.1385409761698171</v>
      </c>
      <c r="AG32">
        <v>308.24858388821627</v>
      </c>
      <c r="AI32" s="66">
        <v>4621060.9528123597</v>
      </c>
      <c r="AJ32">
        <v>1.0640774088286933</v>
      </c>
      <c r="AK32">
        <v>492.61428881868204</v>
      </c>
      <c r="AL32">
        <f t="shared" si="14"/>
        <v>492.50194544139902</v>
      </c>
    </row>
    <row r="33" spans="1:38" ht="22.5">
      <c r="A33" s="37">
        <v>26</v>
      </c>
      <c r="B33" s="37">
        <v>630027</v>
      </c>
      <c r="C33" s="37">
        <v>2702</v>
      </c>
      <c r="D33" s="38" t="s">
        <v>175</v>
      </c>
      <c r="E33" s="39">
        <f>SUMIFS('12'!G$2:G$70,'12'!$A$2:$A$70,$C33)</f>
        <v>198</v>
      </c>
      <c r="F33" s="39">
        <f>SUMIFS('12'!H$2:H$70,'12'!$A$2:$A$70,$C33)</f>
        <v>7224.5</v>
      </c>
      <c r="G33" s="39">
        <f>МО!G28</f>
        <v>7422.5</v>
      </c>
      <c r="I33" s="44">
        <f t="shared" si="7"/>
        <v>406.36117148714254</v>
      </c>
      <c r="K33" s="43">
        <f t="shared" si="0"/>
        <v>3016215.7953633154</v>
      </c>
      <c r="L33" s="43">
        <f t="shared" si="8"/>
        <v>3016215.7953633154</v>
      </c>
      <c r="M33" s="43">
        <f t="shared" si="9"/>
        <v>0.63700820021107007</v>
      </c>
      <c r="O33" s="48">
        <f t="shared" si="1"/>
        <v>77898.463905692159</v>
      </c>
      <c r="P33" s="48">
        <f t="shared" si="2"/>
        <v>2842310.3660943075</v>
      </c>
      <c r="Q33" s="50">
        <f t="shared" si="10"/>
        <v>2920208.83</v>
      </c>
      <c r="R33" s="48">
        <f t="shared" si="3"/>
        <v>2714594.22</v>
      </c>
      <c r="S33" s="48">
        <v>205614.61</v>
      </c>
      <c r="T33" s="48">
        <f t="shared" si="4"/>
        <v>5484.9030353654425</v>
      </c>
      <c r="U33" s="48">
        <f t="shared" si="5"/>
        <v>200129.70696463456</v>
      </c>
      <c r="W33">
        <f t="shared" si="6"/>
        <v>301621.58</v>
      </c>
      <c r="X33" s="53">
        <f t="shared" si="11"/>
        <v>-96006.97000000003</v>
      </c>
      <c r="Z33">
        <v>342.48451104164263</v>
      </c>
      <c r="AA33">
        <f t="shared" si="12"/>
        <v>2078428.6201265464</v>
      </c>
      <c r="AB33">
        <f t="shared" si="13"/>
        <v>1.2230832748308746</v>
      </c>
      <c r="AD33" s="53">
        <v>252909.23731204309</v>
      </c>
      <c r="AE33" s="53">
        <v>2078428.6201265466</v>
      </c>
      <c r="AF33" s="43">
        <v>1.1385409761698169</v>
      </c>
      <c r="AG33">
        <v>342.48451104164263</v>
      </c>
      <c r="AI33" s="66">
        <v>2920405.9173120428</v>
      </c>
      <c r="AJ33">
        <v>1.0948114534530717</v>
      </c>
      <c r="AK33">
        <v>406.45386550962121</v>
      </c>
      <c r="AL33">
        <f t="shared" si="14"/>
        <v>406.36117148714254</v>
      </c>
    </row>
    <row r="34" spans="1:38" s="61" customFormat="1" ht="22.5">
      <c r="A34" s="37">
        <v>27</v>
      </c>
      <c r="B34" s="37">
        <v>630028</v>
      </c>
      <c r="C34" s="37">
        <v>3002</v>
      </c>
      <c r="D34" s="38" t="s">
        <v>176</v>
      </c>
      <c r="E34" s="60">
        <f>SUMIFS('12'!G$2:G$70,'12'!$A$2:$A$70,$C34)</f>
        <v>2659</v>
      </c>
      <c r="F34" s="60">
        <f>SUMIFS('12'!H$2:H$70,'12'!$A$2:$A$70,$C34)</f>
        <v>54676</v>
      </c>
      <c r="G34" s="60">
        <f>МО!G29</f>
        <v>57335</v>
      </c>
      <c r="I34" s="44">
        <f t="shared" si="7"/>
        <v>399.03389672747443</v>
      </c>
      <c r="K34" s="62">
        <f t="shared" si="0"/>
        <v>22878608.468869746</v>
      </c>
      <c r="L34" s="62">
        <f t="shared" si="8"/>
        <v>22878608.468869746</v>
      </c>
      <c r="M34" s="62">
        <f t="shared" si="9"/>
        <v>0.62552202870992346</v>
      </c>
      <c r="O34" s="63">
        <f t="shared" si="1"/>
        <v>1027258.2201081364</v>
      </c>
      <c r="P34" s="63">
        <f t="shared" si="2"/>
        <v>21123117.879891865</v>
      </c>
      <c r="Q34" s="64">
        <f t="shared" si="10"/>
        <v>22150376.100000001</v>
      </c>
      <c r="R34" s="63">
        <f t="shared" si="3"/>
        <v>20590747.620000001</v>
      </c>
      <c r="S34" s="63">
        <v>1559628.48</v>
      </c>
      <c r="T34" s="63">
        <f t="shared" si="4"/>
        <v>72330.201941571475</v>
      </c>
      <c r="U34" s="63">
        <f t="shared" si="5"/>
        <v>1487298.2780584286</v>
      </c>
      <c r="W34" s="61">
        <f t="shared" si="6"/>
        <v>2287860.85</v>
      </c>
      <c r="X34" s="65">
        <f t="shared" si="11"/>
        <v>-728232.37000000011</v>
      </c>
      <c r="Z34" s="61">
        <v>345.92290478967544</v>
      </c>
      <c r="AA34" s="61">
        <f t="shared" si="12"/>
        <v>16215976.584961947</v>
      </c>
      <c r="AB34">
        <f t="shared" si="13"/>
        <v>1.2230832748308746</v>
      </c>
      <c r="AD34" s="53">
        <v>1973207.1771235394</v>
      </c>
      <c r="AE34" s="53">
        <v>16215976.584961951</v>
      </c>
      <c r="AF34" s="43">
        <v>1.1385409761698169</v>
      </c>
      <c r="AG34">
        <v>345.92290478967544</v>
      </c>
      <c r="AI34" s="66">
        <v>22151871.147123538</v>
      </c>
      <c r="AJ34">
        <v>1.0977868098729007</v>
      </c>
      <c r="AK34">
        <v>399.12491934377817</v>
      </c>
      <c r="AL34">
        <f t="shared" si="14"/>
        <v>399.03389672747443</v>
      </c>
    </row>
    <row r="35" spans="1:38" ht="22.5">
      <c r="A35" s="37">
        <v>28</v>
      </c>
      <c r="B35" s="37">
        <v>630029</v>
      </c>
      <c r="C35" s="37">
        <v>3102</v>
      </c>
      <c r="D35" s="38" t="s">
        <v>177</v>
      </c>
      <c r="E35" s="39">
        <f>SUMIFS('12'!G$2:G$70,'12'!$A$2:$A$70,$C35)</f>
        <v>64092.5</v>
      </c>
      <c r="F35" s="39">
        <f>SUMIFS('12'!H$2:H$70,'12'!$A$2:$A$70,$C35)</f>
        <v>40142.5</v>
      </c>
      <c r="G35" s="39">
        <f>МО!G30</f>
        <v>104235</v>
      </c>
      <c r="I35" s="44">
        <f t="shared" si="7"/>
        <v>596.22409535390261</v>
      </c>
      <c r="K35" s="43">
        <f t="shared" si="0"/>
        <v>62147418.579214036</v>
      </c>
      <c r="L35" s="43">
        <f t="shared" si="8"/>
        <v>62147418.579214036</v>
      </c>
      <c r="M35" s="43">
        <f t="shared" si="9"/>
        <v>0.93463565063051302</v>
      </c>
      <c r="O35" s="48">
        <f t="shared" si="1"/>
        <v>39559445.274637841</v>
      </c>
      <c r="P35" s="48">
        <f t="shared" si="2"/>
        <v>24776924.475362163</v>
      </c>
      <c r="Q35" s="50">
        <f t="shared" si="10"/>
        <v>64336369.75</v>
      </c>
      <c r="R35" s="48">
        <f t="shared" si="3"/>
        <v>55932676.719999999</v>
      </c>
      <c r="S35" s="48">
        <v>8403693.0299999993</v>
      </c>
      <c r="T35" s="48">
        <f t="shared" si="4"/>
        <v>5167301.7271096557</v>
      </c>
      <c r="U35" s="48">
        <f t="shared" si="5"/>
        <v>3236391.3028903436</v>
      </c>
      <c r="W35">
        <f t="shared" si="6"/>
        <v>6214741.8600000003</v>
      </c>
      <c r="X35" s="53">
        <f t="shared" si="11"/>
        <v>2188951.169999999</v>
      </c>
      <c r="Z35">
        <v>307.09865750228471</v>
      </c>
      <c r="AA35">
        <f t="shared" si="12"/>
        <v>26171912.594567183</v>
      </c>
      <c r="AB35">
        <f t="shared" si="13"/>
        <v>1.2230832748308746</v>
      </c>
      <c r="AD35" s="53">
        <v>3184674.4166207798</v>
      </c>
      <c r="AE35" s="53">
        <v>26171912.594567187</v>
      </c>
      <c r="AF35" s="43">
        <v>1.1385409761698169</v>
      </c>
      <c r="AG35">
        <v>307.09865750228471</v>
      </c>
      <c r="AI35" s="66">
        <v>64331875.906620771</v>
      </c>
      <c r="AJ35">
        <v>1.0520820959752606</v>
      </c>
      <c r="AK35">
        <v>596.36009852934092</v>
      </c>
      <c r="AL35">
        <f t="shared" si="14"/>
        <v>596.22409535390261</v>
      </c>
    </row>
    <row r="36" spans="1:38" ht="22.5">
      <c r="A36" s="37">
        <v>29</v>
      </c>
      <c r="B36" s="37">
        <v>630032</v>
      </c>
      <c r="C36" s="37">
        <v>3202</v>
      </c>
      <c r="D36" s="38" t="s">
        <v>178</v>
      </c>
      <c r="E36" s="39">
        <f>SUMIFS('12'!G$2:G$70,'12'!$A$2:$A$70,$C36)</f>
        <v>4760</v>
      </c>
      <c r="F36" s="39">
        <f>SUMIFS('12'!H$2:H$70,'12'!$A$2:$A$70,$C36)</f>
        <v>15879.5</v>
      </c>
      <c r="G36" s="39">
        <f>МО!G31</f>
        <v>20639.5</v>
      </c>
      <c r="I36" s="44">
        <f t="shared" si="7"/>
        <v>516.54188311923394</v>
      </c>
      <c r="K36" s="43">
        <f t="shared" si="0"/>
        <v>10661166.19663943</v>
      </c>
      <c r="L36" s="43">
        <f t="shared" si="8"/>
        <v>10661166.19663943</v>
      </c>
      <c r="M36" s="43">
        <f t="shared" si="9"/>
        <v>0.80972651519642347</v>
      </c>
      <c r="O36" s="48">
        <f t="shared" si="1"/>
        <v>2352999.708054943</v>
      </c>
      <c r="P36" s="48">
        <f t="shared" si="2"/>
        <v>7849676.2319450555</v>
      </c>
      <c r="Q36" s="50">
        <f t="shared" si="10"/>
        <v>10202675.939999999</v>
      </c>
      <c r="R36" s="48">
        <f t="shared" si="3"/>
        <v>9595049.5800000001</v>
      </c>
      <c r="S36" s="48">
        <v>607626.36</v>
      </c>
      <c r="T36" s="48">
        <f t="shared" si="4"/>
        <v>140134.28007461422</v>
      </c>
      <c r="U36" s="48">
        <f t="shared" si="5"/>
        <v>467492.07992538571</v>
      </c>
      <c r="W36">
        <f t="shared" si="6"/>
        <v>1066116.6200000001</v>
      </c>
      <c r="X36" s="53">
        <f t="shared" si="11"/>
        <v>-458490.26000000013</v>
      </c>
      <c r="Z36">
        <v>340.25297072834979</v>
      </c>
      <c r="AA36">
        <f t="shared" si="12"/>
        <v>5741760.462155656</v>
      </c>
      <c r="AB36">
        <f t="shared" si="13"/>
        <v>1.2230832748308746</v>
      </c>
      <c r="AD36" s="53">
        <v>698674.10660646891</v>
      </c>
      <c r="AE36" s="53">
        <v>5741760.462155655</v>
      </c>
      <c r="AF36" s="43">
        <v>1.1385409761698169</v>
      </c>
      <c r="AG36">
        <v>340.25297072834979</v>
      </c>
      <c r="AI36" s="66">
        <v>10203617.206606468</v>
      </c>
      <c r="AJ36">
        <v>1.0735063954887294</v>
      </c>
      <c r="AK36">
        <v>516.65971018610117</v>
      </c>
      <c r="AL36">
        <f t="shared" si="14"/>
        <v>516.54188311923394</v>
      </c>
    </row>
    <row r="37" spans="1:38" ht="22.5">
      <c r="A37" s="37">
        <v>30</v>
      </c>
      <c r="B37" s="37">
        <v>630033</v>
      </c>
      <c r="C37" s="37">
        <v>3302</v>
      </c>
      <c r="D37" s="38" t="s">
        <v>179</v>
      </c>
      <c r="E37" s="39">
        <f>SUMIFS('12'!G$2:G$70,'12'!$A$2:$A$70,$C37)</f>
        <v>8957</v>
      </c>
      <c r="F37" s="39">
        <f>SUMIFS('12'!H$2:H$70,'12'!$A$2:$A$70,$C37)</f>
        <v>36921</v>
      </c>
      <c r="G37" s="39">
        <f>МО!G32</f>
        <v>45878</v>
      </c>
      <c r="I37" s="44">
        <f t="shared" si="7"/>
        <v>756.24107519344193</v>
      </c>
      <c r="K37" s="43">
        <f t="shared" si="0"/>
        <v>34694828.047724731</v>
      </c>
      <c r="L37" s="43">
        <f t="shared" si="8"/>
        <v>34694828.047724731</v>
      </c>
      <c r="M37" s="43">
        <f t="shared" si="9"/>
        <v>1.1854768615605815</v>
      </c>
      <c r="O37" s="48">
        <f t="shared" si="1"/>
        <v>7012232.2885934431</v>
      </c>
      <c r="P37" s="48">
        <f t="shared" si="2"/>
        <v>28904614.081406556</v>
      </c>
      <c r="Q37" s="50">
        <f t="shared" si="10"/>
        <v>35916846.369999997</v>
      </c>
      <c r="R37" s="48">
        <f t="shared" si="3"/>
        <v>31225345.239999998</v>
      </c>
      <c r="S37" s="48">
        <v>4691501.13</v>
      </c>
      <c r="T37" s="48">
        <f t="shared" si="4"/>
        <v>915946.10971293424</v>
      </c>
      <c r="U37" s="48">
        <f t="shared" si="5"/>
        <v>3775555.0202870658</v>
      </c>
      <c r="W37">
        <f t="shared" si="6"/>
        <v>3469482.8</v>
      </c>
      <c r="X37" s="53">
        <f t="shared" si="11"/>
        <v>1222018.33</v>
      </c>
      <c r="Z37">
        <v>356.60241914614841</v>
      </c>
      <c r="AA37">
        <f t="shared" si="12"/>
        <v>13376199.415243618</v>
      </c>
      <c r="AB37">
        <f t="shared" si="13"/>
        <v>1.2230832748308746</v>
      </c>
      <c r="AD37" s="53">
        <v>1627654.8347554442</v>
      </c>
      <c r="AE37" s="53">
        <v>13376199.415243618</v>
      </c>
      <c r="AF37" s="43">
        <v>1.1385409761698171</v>
      </c>
      <c r="AG37">
        <v>356.60241914614841</v>
      </c>
      <c r="AI37" s="66">
        <v>35914337.614755444</v>
      </c>
      <c r="AJ37">
        <v>1.04747192503863</v>
      </c>
      <c r="AK37">
        <v>756.41357943878302</v>
      </c>
      <c r="AL37">
        <f t="shared" si="14"/>
        <v>756.24107519344193</v>
      </c>
    </row>
    <row r="38" spans="1:38" ht="22.5">
      <c r="A38" s="37">
        <v>31</v>
      </c>
      <c r="B38" s="37">
        <v>630035</v>
      </c>
      <c r="C38" s="37">
        <v>3408</v>
      </c>
      <c r="D38" s="38" t="s">
        <v>180</v>
      </c>
      <c r="E38" s="39">
        <f>SUMIFS('12'!G$2:G$70,'12'!$A$2:$A$70,$C38)</f>
        <v>8087</v>
      </c>
      <c r="F38" s="39">
        <f>SUMIFS('12'!H$2:H$70,'12'!$A$2:$A$70,$C38)</f>
        <v>25459.5</v>
      </c>
      <c r="G38" s="39">
        <f>МО!G33</f>
        <v>33546.5</v>
      </c>
      <c r="I38" s="44">
        <f t="shared" si="7"/>
        <v>796.13078061891781</v>
      </c>
      <c r="K38" s="43">
        <f t="shared" si="0"/>
        <v>26707401.232032526</v>
      </c>
      <c r="L38" s="43">
        <f t="shared" si="8"/>
        <v>26707401.232032526</v>
      </c>
      <c r="M38" s="43">
        <f t="shared" si="9"/>
        <v>1.2480076131258455</v>
      </c>
      <c r="O38" s="48">
        <f t="shared" si="1"/>
        <v>6377277.3866609037</v>
      </c>
      <c r="P38" s="48">
        <f t="shared" si="2"/>
        <v>20076949.873339094</v>
      </c>
      <c r="Q38" s="50">
        <f t="shared" si="10"/>
        <v>26454227.259999998</v>
      </c>
      <c r="R38" s="48">
        <f t="shared" si="3"/>
        <v>24036661.109999999</v>
      </c>
      <c r="S38" s="48">
        <v>2417566.15</v>
      </c>
      <c r="T38" s="48">
        <f t="shared" si="4"/>
        <v>582798.72580000886</v>
      </c>
      <c r="U38" s="48">
        <f t="shared" si="5"/>
        <v>1834767.4241999909</v>
      </c>
      <c r="W38">
        <f t="shared" si="6"/>
        <v>2670740.12</v>
      </c>
      <c r="X38" s="53">
        <f t="shared" si="11"/>
        <v>-253173.9700000002</v>
      </c>
      <c r="Z38">
        <v>356.78458570233551</v>
      </c>
      <c r="AA38">
        <f t="shared" si="12"/>
        <v>9785821.0888530295</v>
      </c>
      <c r="AB38">
        <f t="shared" si="13"/>
        <v>1.2230832748308746</v>
      </c>
      <c r="AD38" s="53">
        <v>1190767.1613486728</v>
      </c>
      <c r="AE38" s="53">
        <v>9785821.0888530295</v>
      </c>
      <c r="AF38" s="43">
        <v>1.1385409761698169</v>
      </c>
      <c r="AG38">
        <v>356.78458570233551</v>
      </c>
      <c r="AI38" s="66">
        <v>26454747.021348674</v>
      </c>
      <c r="AJ38">
        <v>1.047132999944874</v>
      </c>
      <c r="AK38">
        <v>796.31238400441009</v>
      </c>
      <c r="AL38">
        <f t="shared" si="14"/>
        <v>796.13078061891781</v>
      </c>
    </row>
    <row r="39" spans="1:38" ht="22.5">
      <c r="A39" s="37">
        <v>32</v>
      </c>
      <c r="B39" s="37">
        <v>630036</v>
      </c>
      <c r="C39" s="37">
        <v>3409</v>
      </c>
      <c r="D39" s="38" t="s">
        <v>181</v>
      </c>
      <c r="E39" s="39">
        <f>SUMIFS('12'!G$2:G$70,'12'!$A$2:$A$70,$C39)</f>
        <v>19588</v>
      </c>
      <c r="F39" s="39">
        <f>SUMIFS('12'!H$2:H$70,'12'!$A$2:$A$70,$C39)</f>
        <v>43231.5</v>
      </c>
      <c r="G39" s="39">
        <f>МО!G34</f>
        <v>62819.5</v>
      </c>
      <c r="I39" s="44">
        <f t="shared" si="7"/>
        <v>1038.8984910987754</v>
      </c>
      <c r="K39" s="43">
        <f t="shared" si="0"/>
        <v>65263083.761579521</v>
      </c>
      <c r="L39" s="43">
        <f t="shared" si="8"/>
        <v>65263083.761579521</v>
      </c>
      <c r="M39" s="43">
        <f t="shared" si="9"/>
        <v>1.6285681419681766</v>
      </c>
      <c r="O39" s="48">
        <f t="shared" si="1"/>
        <v>20157035.464495577</v>
      </c>
      <c r="P39" s="48">
        <f t="shared" si="2"/>
        <v>44487384.045504421</v>
      </c>
      <c r="Q39" s="50">
        <f t="shared" si="10"/>
        <v>64644419.509999998</v>
      </c>
      <c r="R39" s="48">
        <f t="shared" si="3"/>
        <v>58736775.390000001</v>
      </c>
      <c r="S39" s="48">
        <v>5907644.1200000001</v>
      </c>
      <c r="T39" s="48">
        <f t="shared" si="4"/>
        <v>1842086.1837894283</v>
      </c>
      <c r="U39" s="48">
        <f t="shared" si="5"/>
        <v>4065557.9362105713</v>
      </c>
      <c r="W39">
        <f t="shared" si="6"/>
        <v>6526308.3799999999</v>
      </c>
      <c r="X39" s="53">
        <f t="shared" si="11"/>
        <v>-618664.25999999978</v>
      </c>
      <c r="Z39">
        <v>265.88347416493741</v>
      </c>
      <c r="AA39">
        <f t="shared" si="12"/>
        <v>13656197.61877121</v>
      </c>
      <c r="AB39">
        <f t="shared" si="13"/>
        <v>1.2230832748308746</v>
      </c>
      <c r="AD39" s="53">
        <v>1661725.8302263371</v>
      </c>
      <c r="AE39" s="53">
        <v>13656197.61877121</v>
      </c>
      <c r="AF39" s="43">
        <v>1.1385409761698171</v>
      </c>
      <c r="AG39">
        <v>265.88347416493741</v>
      </c>
      <c r="AI39" s="66">
        <v>64645689.600226343</v>
      </c>
      <c r="AJ39">
        <v>1.0263833161770273</v>
      </c>
      <c r="AK39">
        <v>1039.13547161474</v>
      </c>
      <c r="AL39">
        <f t="shared" si="14"/>
        <v>1038.8984910987754</v>
      </c>
    </row>
    <row r="40" spans="1:38" ht="22.5">
      <c r="A40" s="37">
        <v>33</v>
      </c>
      <c r="B40" s="37">
        <v>630038</v>
      </c>
      <c r="C40" s="37">
        <v>3419</v>
      </c>
      <c r="D40" s="38" t="s">
        <v>182</v>
      </c>
      <c r="E40" s="39">
        <f>SUMIFS('12'!G$2:G$70,'12'!$A$2:$A$70,$C40)</f>
        <v>2842</v>
      </c>
      <c r="F40" s="39">
        <f>SUMIFS('12'!H$2:H$70,'12'!$A$2:$A$70,$C40)</f>
        <v>3623.5</v>
      </c>
      <c r="G40" s="39">
        <f>МО!G35</f>
        <v>6465.5</v>
      </c>
      <c r="I40" s="44">
        <f t="shared" si="7"/>
        <v>354.19489615370571</v>
      </c>
      <c r="K40" s="43">
        <f t="shared" si="0"/>
        <v>2290047.1010817843</v>
      </c>
      <c r="L40" s="43">
        <f t="shared" si="8"/>
        <v>2290047.1010817843</v>
      </c>
      <c r="M40" s="43">
        <f t="shared" si="9"/>
        <v>0.55523280557812305</v>
      </c>
      <c r="O40" s="48">
        <f t="shared" si="1"/>
        <v>1008328.9449570798</v>
      </c>
      <c r="P40" s="48">
        <f t="shared" si="2"/>
        <v>1285601.66504292</v>
      </c>
      <c r="Q40" s="50">
        <f t="shared" si="10"/>
        <v>2293930.61</v>
      </c>
      <c r="R40" s="48">
        <f t="shared" si="3"/>
        <v>2061042.39</v>
      </c>
      <c r="S40" s="48">
        <v>232888.22</v>
      </c>
      <c r="T40" s="48">
        <f t="shared" si="4"/>
        <v>102369.24000309335</v>
      </c>
      <c r="U40" s="48">
        <f t="shared" si="5"/>
        <v>130518.97999690665</v>
      </c>
      <c r="W40">
        <f t="shared" si="6"/>
        <v>229004.71</v>
      </c>
      <c r="X40" s="53">
        <f t="shared" si="11"/>
        <v>3883.5100000000093</v>
      </c>
      <c r="Z40">
        <v>362.78469664675043</v>
      </c>
      <c r="AA40">
        <f t="shared" si="12"/>
        <v>1917763.495289319</v>
      </c>
      <c r="AB40">
        <f t="shared" si="13"/>
        <v>1.2230832748308746</v>
      </c>
      <c r="AD40" s="53">
        <v>233359.03780470887</v>
      </c>
      <c r="AE40" s="53">
        <v>1917763.4952893192</v>
      </c>
      <c r="AF40" s="43">
        <v>1.1385409761698169</v>
      </c>
      <c r="AG40">
        <v>362.78469664675043</v>
      </c>
      <c r="AI40" s="66">
        <v>2293922.6378047089</v>
      </c>
      <c r="AJ40">
        <v>1.1132501019646805</v>
      </c>
      <c r="AK40">
        <v>354.27569065861809</v>
      </c>
      <c r="AL40">
        <f t="shared" si="14"/>
        <v>354.19489615370571</v>
      </c>
    </row>
    <row r="41" spans="1:38" ht="22.5">
      <c r="A41" s="37">
        <v>35</v>
      </c>
      <c r="B41" s="37">
        <v>630042</v>
      </c>
      <c r="C41" s="37">
        <v>3501</v>
      </c>
      <c r="D41" s="38" t="s">
        <v>183</v>
      </c>
      <c r="E41" s="39">
        <f>SUMIFS('12'!G$2:G$70,'12'!$A$2:$A$70,$C41)</f>
        <v>33701.5</v>
      </c>
      <c r="F41" s="39">
        <f>SUMIFS('12'!H$2:H$70,'12'!$A$2:$A$70,$C41)</f>
        <v>32681</v>
      </c>
      <c r="G41" s="39">
        <f>МО!G36</f>
        <v>66382.5</v>
      </c>
      <c r="I41" s="44">
        <f t="shared" si="7"/>
        <v>630.64778684142777</v>
      </c>
      <c r="K41" s="43">
        <f t="shared" si="0"/>
        <v>41863976.710001081</v>
      </c>
      <c r="L41" s="43">
        <f t="shared" si="8"/>
        <v>41863976.710001081</v>
      </c>
      <c r="M41" s="43">
        <f t="shared" si="9"/>
        <v>0.98859792679690939</v>
      </c>
      <c r="O41" s="48">
        <f t="shared" si="1"/>
        <v>20577262.872117195</v>
      </c>
      <c r="P41" s="48">
        <f t="shared" si="2"/>
        <v>19954172.007882796</v>
      </c>
      <c r="Q41" s="50">
        <f t="shared" si="10"/>
        <v>40531434.879999995</v>
      </c>
      <c r="R41" s="48">
        <f t="shared" si="3"/>
        <v>37677579.039999999</v>
      </c>
      <c r="S41" s="48">
        <v>2853855.84</v>
      </c>
      <c r="T41" s="48">
        <f t="shared" si="4"/>
        <v>1448864.1221972657</v>
      </c>
      <c r="U41" s="48">
        <f t="shared" si="5"/>
        <v>1404991.7178027341</v>
      </c>
      <c r="W41">
        <f t="shared" si="6"/>
        <v>4186397.67</v>
      </c>
      <c r="X41" s="53">
        <f t="shared" si="11"/>
        <v>-1332541.83</v>
      </c>
      <c r="Z41">
        <v>381.18351882165479</v>
      </c>
      <c r="AA41">
        <f t="shared" si="12"/>
        <v>20688628.042663302</v>
      </c>
      <c r="AB41">
        <f t="shared" si="13"/>
        <v>1.2230832748308746</v>
      </c>
      <c r="AD41" s="53">
        <v>2517452.4102655719</v>
      </c>
      <c r="AE41" s="53">
        <v>20688628.042663299</v>
      </c>
      <c r="AF41" s="43">
        <v>1.1385409761698171</v>
      </c>
      <c r="AG41">
        <v>381.18351882165479</v>
      </c>
      <c r="AI41" s="66">
        <v>40534170.540265568</v>
      </c>
      <c r="AJ41">
        <v>1.0662196142669922</v>
      </c>
      <c r="AK41">
        <v>630.79164231835648</v>
      </c>
      <c r="AL41">
        <f t="shared" si="14"/>
        <v>630.64778684142777</v>
      </c>
    </row>
    <row r="42" spans="1:38" ht="33.75">
      <c r="A42" s="37">
        <v>41</v>
      </c>
      <c r="B42" s="37">
        <v>630060</v>
      </c>
      <c r="C42" s="37">
        <v>4061</v>
      </c>
      <c r="D42" s="38" t="s">
        <v>184</v>
      </c>
      <c r="E42" s="39">
        <f>SUMIFS('12'!G$2:G$70,'12'!$A$2:$A$70,$C42)</f>
        <v>5230</v>
      </c>
      <c r="F42" s="39">
        <f>SUMIFS('12'!H$2:H$70,'12'!$A$2:$A$70,$C42)</f>
        <v>83545</v>
      </c>
      <c r="G42" s="39">
        <f>МО!G37</f>
        <v>88775</v>
      </c>
      <c r="I42" s="44">
        <f t="shared" si="7"/>
        <v>227.70482551915794</v>
      </c>
      <c r="K42" s="43">
        <f t="shared" si="0"/>
        <v>20214495.885463245</v>
      </c>
      <c r="L42" s="43">
        <f t="shared" si="8"/>
        <v>20214495.885463245</v>
      </c>
      <c r="M42" s="43">
        <f t="shared" si="9"/>
        <v>0.35694808279172408</v>
      </c>
      <c r="O42" s="48">
        <f t="shared" si="1"/>
        <v>1212878.8346978317</v>
      </c>
      <c r="P42" s="48">
        <f t="shared" si="2"/>
        <v>19374753.775302168</v>
      </c>
      <c r="Q42" s="50">
        <f t="shared" si="10"/>
        <v>20587632.609999999</v>
      </c>
      <c r="R42" s="48">
        <f t="shared" si="3"/>
        <v>18193046.300000001</v>
      </c>
      <c r="S42" s="48">
        <v>2394586.31</v>
      </c>
      <c r="T42" s="48">
        <f t="shared" si="4"/>
        <v>141072.22079752185</v>
      </c>
      <c r="U42" s="48">
        <f t="shared" si="5"/>
        <v>2253514.0892024785</v>
      </c>
      <c r="W42">
        <f t="shared" si="6"/>
        <v>2021449.59</v>
      </c>
      <c r="X42" s="53">
        <f t="shared" si="11"/>
        <v>373136.72</v>
      </c>
      <c r="Z42">
        <v>206.91843700910258</v>
      </c>
      <c r="AA42">
        <f t="shared" si="12"/>
        <v>15018751.88999141</v>
      </c>
      <c r="AB42">
        <f t="shared" si="13"/>
        <v>1.2230832748308746</v>
      </c>
      <c r="AD42" s="53">
        <v>1827525.3954332408</v>
      </c>
      <c r="AE42" s="53">
        <v>15018751.889991406</v>
      </c>
      <c r="AF42" s="43">
        <v>1.1385409761698171</v>
      </c>
      <c r="AG42">
        <v>206.91843700910258</v>
      </c>
      <c r="AI42" s="66">
        <v>20586866.575433239</v>
      </c>
      <c r="AJ42">
        <v>1.0974194870650165</v>
      </c>
      <c r="AK42">
        <v>227.75676669291215</v>
      </c>
      <c r="AL42">
        <f t="shared" si="14"/>
        <v>227.70482551915794</v>
      </c>
    </row>
    <row r="43" spans="1:38" ht="22.5">
      <c r="A43" s="37">
        <v>46</v>
      </c>
      <c r="B43" s="37">
        <v>630072</v>
      </c>
      <c r="C43" s="37">
        <v>5202</v>
      </c>
      <c r="D43" s="38" t="s">
        <v>185</v>
      </c>
      <c r="E43" s="39">
        <f>SUMIFS('12'!G$2:G$70,'12'!$A$2:$A$70,$C43)</f>
        <v>20476</v>
      </c>
      <c r="F43" s="39">
        <f>SUMIFS('12'!H$2:H$70,'12'!$A$2:$A$70,$C43)</f>
        <v>33216.5</v>
      </c>
      <c r="G43" s="39">
        <f>МО!G38</f>
        <v>53692.5</v>
      </c>
      <c r="I43" s="44">
        <f t="shared" si="7"/>
        <v>1172.3105370802652</v>
      </c>
      <c r="K43" s="43">
        <f t="shared" si="0"/>
        <v>62944283.512182139</v>
      </c>
      <c r="L43" s="43">
        <f t="shared" si="8"/>
        <v>62944283.512182139</v>
      </c>
      <c r="M43" s="43">
        <f t="shared" si="9"/>
        <v>1.8377036924592116</v>
      </c>
      <c r="O43" s="48">
        <f t="shared" si="1"/>
        <v>24018111.837174278</v>
      </c>
      <c r="P43" s="48">
        <f t="shared" si="2"/>
        <v>38962571.392825723</v>
      </c>
      <c r="Q43" s="50">
        <f t="shared" si="10"/>
        <v>62980683.229999997</v>
      </c>
      <c r="R43" s="48">
        <f t="shared" si="3"/>
        <v>56649855.159999996</v>
      </c>
      <c r="S43" s="48">
        <v>6330828.0700000003</v>
      </c>
      <c r="T43" s="48">
        <f t="shared" si="4"/>
        <v>2414304.3360119197</v>
      </c>
      <c r="U43" s="48">
        <f t="shared" si="5"/>
        <v>3916523.7339880802</v>
      </c>
      <c r="W43">
        <f t="shared" si="6"/>
        <v>6294428.3499999996</v>
      </c>
      <c r="X43" s="53">
        <f t="shared" si="11"/>
        <v>36399.720000000671</v>
      </c>
      <c r="Z43">
        <v>292.78719743183012</v>
      </c>
      <c r="AA43">
        <f t="shared" si="12"/>
        <v>12853153.110349199</v>
      </c>
      <c r="AB43">
        <f t="shared" si="13"/>
        <v>1.2230832748308746</v>
      </c>
      <c r="AD43" s="53">
        <v>1564009.0396731596</v>
      </c>
      <c r="AE43" s="53">
        <v>12853153.110349199</v>
      </c>
      <c r="AF43" s="43">
        <v>1.1385409761698169</v>
      </c>
      <c r="AG43">
        <v>292.78719743183012</v>
      </c>
      <c r="AI43" s="66">
        <v>62980608.509673156</v>
      </c>
      <c r="AJ43">
        <v>1.0254655753195376</v>
      </c>
      <c r="AK43">
        <v>1172.5779498817355</v>
      </c>
      <c r="AL43">
        <f t="shared" si="14"/>
        <v>1172.3105370802652</v>
      </c>
    </row>
    <row r="44" spans="1:38" ht="22.5">
      <c r="A44" s="37">
        <v>47</v>
      </c>
      <c r="B44" s="37">
        <v>630075</v>
      </c>
      <c r="C44" s="37">
        <v>5207</v>
      </c>
      <c r="D44" s="38" t="s">
        <v>186</v>
      </c>
      <c r="E44" s="39">
        <f>SUMIFS('12'!G$2:G$70,'12'!$A$2:$A$70,$C44)</f>
        <v>32936.5</v>
      </c>
      <c r="F44" s="39">
        <f>SUMIFS('12'!H$2:H$70,'12'!$A$2:$A$70,$C44)</f>
        <v>35856</v>
      </c>
      <c r="G44" s="39">
        <f>МО!G39</f>
        <v>68792.5</v>
      </c>
      <c r="I44" s="44">
        <f t="shared" si="7"/>
        <v>412.01255010261502</v>
      </c>
      <c r="K44" s="43">
        <f t="shared" si="0"/>
        <v>28343373.352934144</v>
      </c>
      <c r="L44" s="43">
        <f t="shared" si="8"/>
        <v>28343373.352934144</v>
      </c>
      <c r="M44" s="43">
        <f t="shared" si="9"/>
        <v>0.64586725164892966</v>
      </c>
      <c r="O44" s="48">
        <f t="shared" si="1"/>
        <v>13289959.056485882</v>
      </c>
      <c r="P44" s="48">
        <f t="shared" si="2"/>
        <v>14467984.513514118</v>
      </c>
      <c r="Q44" s="50">
        <f t="shared" si="10"/>
        <v>27757943.57</v>
      </c>
      <c r="R44" s="48">
        <f t="shared" si="3"/>
        <v>25509036.02</v>
      </c>
      <c r="S44" s="48">
        <v>2248907.5499999998</v>
      </c>
      <c r="T44" s="48">
        <f t="shared" si="4"/>
        <v>1076732.8345470072</v>
      </c>
      <c r="U44" s="48">
        <f t="shared" si="5"/>
        <v>1172174.7154529926</v>
      </c>
      <c r="W44">
        <f t="shared" si="6"/>
        <v>2834337.34</v>
      </c>
      <c r="X44" s="53">
        <f t="shared" si="11"/>
        <v>-585429.79</v>
      </c>
      <c r="Z44">
        <v>296.69239298009262</v>
      </c>
      <c r="AA44">
        <f t="shared" si="12"/>
        <v>16687507.599926343</v>
      </c>
      <c r="AB44">
        <f t="shared" si="13"/>
        <v>1.2230832748308746</v>
      </c>
      <c r="AD44" s="53">
        <v>2030584.4419517906</v>
      </c>
      <c r="AE44" s="53">
        <v>16687507.599926341</v>
      </c>
      <c r="AF44" s="43">
        <v>1.1385409761698171</v>
      </c>
      <c r="AG44">
        <v>296.69239298009262</v>
      </c>
      <c r="AI44" s="66">
        <v>27759145.431951787</v>
      </c>
      <c r="AJ44">
        <v>1.0789233584708069</v>
      </c>
      <c r="AK44">
        <v>412.1065332468238</v>
      </c>
      <c r="AL44">
        <f t="shared" si="14"/>
        <v>412.01255010261502</v>
      </c>
    </row>
    <row r="45" spans="1:38" ht="22.5">
      <c r="A45" s="37">
        <v>48</v>
      </c>
      <c r="B45" s="37">
        <v>630077</v>
      </c>
      <c r="C45" s="37">
        <v>5306</v>
      </c>
      <c r="D45" s="38" t="s">
        <v>187</v>
      </c>
      <c r="E45" s="39">
        <f>SUMIFS('12'!G$2:G$70,'12'!$A$2:$A$70,$C45)</f>
        <v>38047.5</v>
      </c>
      <c r="F45" s="39">
        <f>SUMIFS('12'!H$2:H$70,'12'!$A$2:$A$70,$C45)</f>
        <v>45562</v>
      </c>
      <c r="G45" s="39">
        <f>МО!G40</f>
        <v>83609.5</v>
      </c>
      <c r="I45" s="44">
        <f t="shared" si="7"/>
        <v>691.66706731719182</v>
      </c>
      <c r="K45" s="43">
        <f t="shared" si="0"/>
        <v>57829937.664856747</v>
      </c>
      <c r="L45" s="43">
        <f t="shared" si="8"/>
        <v>57829937.664856747</v>
      </c>
      <c r="M45" s="43">
        <f t="shared" si="9"/>
        <v>1.0842512144665726</v>
      </c>
      <c r="O45" s="48">
        <f t="shared" si="1"/>
        <v>26919607.345278949</v>
      </c>
      <c r="P45" s="48">
        <f t="shared" si="2"/>
        <v>32236313.814721055</v>
      </c>
      <c r="Q45" s="50">
        <f t="shared" si="10"/>
        <v>59155921.159999996</v>
      </c>
      <c r="R45" s="48">
        <f t="shared" si="3"/>
        <v>52046943.899999999</v>
      </c>
      <c r="S45" s="48">
        <v>7108977.2599999998</v>
      </c>
      <c r="T45" s="48">
        <f t="shared" si="4"/>
        <v>3235024.8751619137</v>
      </c>
      <c r="U45" s="48">
        <f t="shared" si="5"/>
        <v>3873952.3848380866</v>
      </c>
      <c r="W45">
        <f t="shared" si="6"/>
        <v>5782993.7699999996</v>
      </c>
      <c r="X45" s="53">
        <f t="shared" si="11"/>
        <v>1325983.4900000002</v>
      </c>
      <c r="Z45">
        <v>376.04869901912883</v>
      </c>
      <c r="AA45">
        <f t="shared" si="12"/>
        <v>25706543.738804277</v>
      </c>
      <c r="AB45">
        <f t="shared" si="13"/>
        <v>1.2230832748308746</v>
      </c>
      <c r="AD45" s="53">
        <v>3128046.9812400024</v>
      </c>
      <c r="AE45" s="53">
        <v>25706543.738804281</v>
      </c>
      <c r="AF45" s="43">
        <v>1.1385409761698169</v>
      </c>
      <c r="AG45">
        <v>376.04869901912883</v>
      </c>
      <c r="AI45" s="66">
        <v>59153198.961240008</v>
      </c>
      <c r="AJ45">
        <v>1.0558329048773782</v>
      </c>
      <c r="AK45">
        <v>691.82484174837339</v>
      </c>
      <c r="AL45">
        <f t="shared" si="14"/>
        <v>691.66706731719182</v>
      </c>
    </row>
    <row r="46" spans="1:38" ht="22.5">
      <c r="A46" s="37">
        <v>49</v>
      </c>
      <c r="B46" s="37">
        <v>630078</v>
      </c>
      <c r="C46" s="37">
        <v>5401</v>
      </c>
      <c r="D46" s="38" t="s">
        <v>188</v>
      </c>
      <c r="E46" s="39">
        <f>SUMIFS('12'!G$2:G$70,'12'!$A$2:$A$70,$C46)</f>
        <v>36733.5</v>
      </c>
      <c r="F46" s="39">
        <f>SUMIFS('12'!H$2:H$70,'12'!$A$2:$A$70,$C46)</f>
        <v>39741</v>
      </c>
      <c r="G46" s="39">
        <f>МО!G41</f>
        <v>76474.5</v>
      </c>
      <c r="I46" s="44">
        <f t="shared" si="7"/>
        <v>608.04458699917052</v>
      </c>
      <c r="K46" s="43">
        <f t="shared" si="0"/>
        <v>46499905.768468067</v>
      </c>
      <c r="L46" s="43">
        <f t="shared" si="8"/>
        <v>46499905.768468067</v>
      </c>
      <c r="M46" s="43">
        <f t="shared" si="9"/>
        <v>0.95316534942286024</v>
      </c>
      <c r="O46" s="48">
        <f t="shared" si="1"/>
        <v>21624657.389101468</v>
      </c>
      <c r="P46" s="48">
        <f t="shared" si="2"/>
        <v>23395143.650898535</v>
      </c>
      <c r="Q46" s="50">
        <f t="shared" si="10"/>
        <v>45019801.039999999</v>
      </c>
      <c r="R46" s="48">
        <f t="shared" si="3"/>
        <v>41849915.189999998</v>
      </c>
      <c r="S46" s="48">
        <v>3169885.85</v>
      </c>
      <c r="T46" s="48">
        <f t="shared" si="4"/>
        <v>1522612.1369995882</v>
      </c>
      <c r="U46" s="48">
        <f t="shared" si="5"/>
        <v>1647273.7130004119</v>
      </c>
      <c r="W46">
        <f t="shared" si="6"/>
        <v>4649990.58</v>
      </c>
      <c r="X46" s="53">
        <f t="shared" si="11"/>
        <v>-1480104.73</v>
      </c>
      <c r="Z46">
        <v>285.30698321839446</v>
      </c>
      <c r="AA46">
        <f t="shared" si="12"/>
        <v>17839103.303208977</v>
      </c>
      <c r="AB46">
        <f t="shared" si="13"/>
        <v>1.2230832748308746</v>
      </c>
      <c r="AD46" s="53">
        <v>2170713.9552719565</v>
      </c>
      <c r="AE46" s="53">
        <v>17839103.303208977</v>
      </c>
      <c r="AF46" s="43">
        <v>1.1385409761698171</v>
      </c>
      <c r="AG46">
        <v>285.30698321839446</v>
      </c>
      <c r="AI46" s="66">
        <v>45022839.655271962</v>
      </c>
      <c r="AJ46">
        <v>1.0506559224265497</v>
      </c>
      <c r="AK46">
        <v>608.18328651716104</v>
      </c>
      <c r="AL46">
        <f t="shared" si="14"/>
        <v>608.04458699917052</v>
      </c>
    </row>
    <row r="47" spans="1:38" ht="22.5">
      <c r="A47" s="37">
        <v>52</v>
      </c>
      <c r="B47" s="37">
        <v>630083</v>
      </c>
      <c r="C47" s="37">
        <v>5602</v>
      </c>
      <c r="D47" s="38" t="s">
        <v>189</v>
      </c>
      <c r="E47" s="39">
        <f>SUMIFS('12'!G$2:G$70,'12'!$A$2:$A$70,$C47)</f>
        <v>32906</v>
      </c>
      <c r="F47" s="39">
        <f>SUMIFS('12'!H$2:H$70,'12'!$A$2:$A$70,$C47)</f>
        <v>57508</v>
      </c>
      <c r="G47" s="39">
        <f>МО!G42</f>
        <v>90414</v>
      </c>
      <c r="I47" s="44">
        <f t="shared" si="7"/>
        <v>639.5781118510497</v>
      </c>
      <c r="K47" s="43">
        <f t="shared" si="0"/>
        <v>57826815.404900804</v>
      </c>
      <c r="L47" s="43">
        <f t="shared" si="8"/>
        <v>57826815.404900804</v>
      </c>
      <c r="M47" s="43">
        <f t="shared" si="9"/>
        <v>1.0025970257778984</v>
      </c>
      <c r="O47" s="48">
        <f t="shared" si="1"/>
        <v>20728853.146140419</v>
      </c>
      <c r="P47" s="48">
        <f t="shared" si="2"/>
        <v>36226672.543859579</v>
      </c>
      <c r="Q47" s="50">
        <f t="shared" si="10"/>
        <v>56955525.689999998</v>
      </c>
      <c r="R47" s="48">
        <f t="shared" si="3"/>
        <v>52044133.859999999</v>
      </c>
      <c r="S47" s="48">
        <v>4911391.83</v>
      </c>
      <c r="T47" s="48">
        <f t="shared" si="4"/>
        <v>1787491.534032119</v>
      </c>
      <c r="U47" s="48">
        <f t="shared" si="5"/>
        <v>3123900.2959678811</v>
      </c>
      <c r="W47">
        <f t="shared" si="6"/>
        <v>5782681.54</v>
      </c>
      <c r="X47" s="53">
        <f t="shared" si="11"/>
        <v>-871289.71</v>
      </c>
      <c r="Z47">
        <v>256.64990684820009</v>
      </c>
      <c r="AA47">
        <f t="shared" si="12"/>
        <v>18972334.227186505</v>
      </c>
      <c r="AB47">
        <f t="shared" si="13"/>
        <v>1.2230832748308746</v>
      </c>
      <c r="AD47" s="53">
        <v>2308608.788852592</v>
      </c>
      <c r="AE47" s="53">
        <v>18972334.227186508</v>
      </c>
      <c r="AF47" s="43">
        <v>1.1385409761698169</v>
      </c>
      <c r="AG47">
        <v>256.64990684820009</v>
      </c>
      <c r="AI47" s="66">
        <v>56957314.428852595</v>
      </c>
      <c r="AJ47">
        <v>1.042244528243004</v>
      </c>
      <c r="AK47">
        <v>639.72400440190495</v>
      </c>
      <c r="AL47">
        <f t="shared" si="14"/>
        <v>639.5781118510497</v>
      </c>
    </row>
    <row r="48" spans="1:38" ht="22.5">
      <c r="A48" s="37">
        <v>58</v>
      </c>
      <c r="B48" s="37">
        <v>630095</v>
      </c>
      <c r="C48" s="37">
        <v>5902</v>
      </c>
      <c r="D48" s="38" t="s">
        <v>190</v>
      </c>
      <c r="E48" s="39">
        <f>SUMIFS('12'!G$2:G$70,'12'!$A$2:$A$70,$C48)</f>
        <v>37190</v>
      </c>
      <c r="F48" s="39">
        <f>SUMIFS('12'!H$2:H$70,'12'!$A$2:$A$70,$C48)</f>
        <v>46576.5</v>
      </c>
      <c r="G48" s="39">
        <f>МО!G43</f>
        <v>83766.5</v>
      </c>
      <c r="I48" s="44">
        <f t="shared" si="7"/>
        <v>702.96269623061403</v>
      </c>
      <c r="K48" s="43">
        <f t="shared" si="0"/>
        <v>58884724.693801731</v>
      </c>
      <c r="L48" s="43">
        <f t="shared" si="8"/>
        <v>58884724.693801731</v>
      </c>
      <c r="M48" s="43">
        <f t="shared" si="9"/>
        <v>1.1019581430544061</v>
      </c>
      <c r="O48" s="48">
        <f t="shared" si="1"/>
        <v>26625756.246794365</v>
      </c>
      <c r="P48" s="48">
        <f t="shared" si="2"/>
        <v>33345913.843205635</v>
      </c>
      <c r="Q48" s="50">
        <f t="shared" si="10"/>
        <v>59971670.089999996</v>
      </c>
      <c r="R48" s="48">
        <f t="shared" si="3"/>
        <v>52996252.219999999</v>
      </c>
      <c r="S48" s="48">
        <v>6975417.8700000001</v>
      </c>
      <c r="T48" s="48">
        <f t="shared" si="4"/>
        <v>3096891.8432225296</v>
      </c>
      <c r="U48" s="48">
        <f t="shared" si="5"/>
        <v>3878526.0267774705</v>
      </c>
      <c r="W48">
        <f t="shared" si="6"/>
        <v>5888472.4699999997</v>
      </c>
      <c r="X48" s="53">
        <f t="shared" si="11"/>
        <v>1086945.4000000004</v>
      </c>
      <c r="Z48">
        <v>274.45668771549606</v>
      </c>
      <c r="AA48">
        <f t="shared" si="12"/>
        <v>18796983.496237528</v>
      </c>
      <c r="AB48">
        <f t="shared" si="13"/>
        <v>1.2230832748308746</v>
      </c>
      <c r="AD48" s="53">
        <v>2287271.6020967071</v>
      </c>
      <c r="AE48" s="53">
        <v>18796983.496237528</v>
      </c>
      <c r="AF48" s="43">
        <v>1.1385409761698169</v>
      </c>
      <c r="AG48">
        <v>274.45668771549606</v>
      </c>
      <c r="AI48" s="66">
        <v>59969438.632096708</v>
      </c>
      <c r="AJ48">
        <v>1.0396530109714346</v>
      </c>
      <c r="AK48">
        <v>703.12304727923322</v>
      </c>
      <c r="AL48">
        <f t="shared" si="14"/>
        <v>702.96269623061403</v>
      </c>
    </row>
    <row r="49" spans="1:38" ht="33.75">
      <c r="A49" s="37">
        <v>61</v>
      </c>
      <c r="B49" s="37">
        <v>630107</v>
      </c>
      <c r="C49" s="37">
        <v>9001</v>
      </c>
      <c r="D49" s="38" t="s">
        <v>191</v>
      </c>
      <c r="E49" s="39">
        <f>SUMIFS('12'!G$2:G$70,'12'!$A$2:$A$70,$C49)</f>
        <v>20077.5</v>
      </c>
      <c r="F49" s="39">
        <f>SUMIFS('12'!H$2:H$70,'12'!$A$2:$A$70,$C49)</f>
        <v>26159</v>
      </c>
      <c r="G49" s="39">
        <f>МО!G44</f>
        <v>46236.5</v>
      </c>
      <c r="I49" s="44">
        <f t="shared" si="7"/>
        <v>542.5199320691089</v>
      </c>
      <c r="K49" s="43">
        <f t="shared" si="0"/>
        <v>25084222.839113355</v>
      </c>
      <c r="L49" s="43">
        <f t="shared" si="8"/>
        <v>25084222.839113355</v>
      </c>
      <c r="M49" s="43">
        <f t="shared" si="9"/>
        <v>0.85044947636417989</v>
      </c>
      <c r="O49" s="48">
        <f t="shared" si="1"/>
        <v>11276096.686299784</v>
      </c>
      <c r="P49" s="48">
        <f t="shared" si="2"/>
        <v>14691640.553700212</v>
      </c>
      <c r="Q49" s="50">
        <f t="shared" si="10"/>
        <v>25967737.239999998</v>
      </c>
      <c r="R49" s="48">
        <f t="shared" si="3"/>
        <v>22575800.559999999</v>
      </c>
      <c r="S49" s="48">
        <v>3391936.68</v>
      </c>
      <c r="T49" s="48">
        <f t="shared" si="4"/>
        <v>1472897.1417105536</v>
      </c>
      <c r="U49" s="48">
        <f t="shared" si="5"/>
        <v>1919039.5382894468</v>
      </c>
      <c r="W49">
        <f t="shared" si="6"/>
        <v>2508422.2799999998</v>
      </c>
      <c r="X49" s="53">
        <f t="shared" si="11"/>
        <v>883514.40000000037</v>
      </c>
      <c r="Z49">
        <v>234.80130551550135</v>
      </c>
      <c r="AA49">
        <f t="shared" si="12"/>
        <v>8876248.0739250369</v>
      </c>
      <c r="AB49">
        <f t="shared" si="13"/>
        <v>1.2230832748308746</v>
      </c>
      <c r="AD49" s="53">
        <v>1080087.6724032944</v>
      </c>
      <c r="AE49" s="53">
        <v>8876248.0739250369</v>
      </c>
      <c r="AF49" s="43">
        <v>1.1385409761698171</v>
      </c>
      <c r="AG49">
        <v>234.80130551550135</v>
      </c>
      <c r="AI49" s="66">
        <v>25965923.402403295</v>
      </c>
      <c r="AJ49">
        <v>1.0434017038496015</v>
      </c>
      <c r="AK49">
        <v>542.64368492323695</v>
      </c>
      <c r="AL49">
        <f t="shared" si="14"/>
        <v>542.5199320691089</v>
      </c>
    </row>
    <row r="50" spans="1:38" ht="45">
      <c r="A50" s="37">
        <v>63</v>
      </c>
      <c r="B50" s="37">
        <v>630112</v>
      </c>
      <c r="C50" s="37">
        <v>9401</v>
      </c>
      <c r="D50" s="38" t="s">
        <v>192</v>
      </c>
      <c r="E50" s="39">
        <f>SUMIFS('12'!G$2:G$70,'12'!$A$2:$A$70,$C50)</f>
        <v>8839</v>
      </c>
      <c r="F50" s="39">
        <f>SUMIFS('12'!H$2:H$70,'12'!$A$2:$A$70,$C50)</f>
        <v>14853.5</v>
      </c>
      <c r="G50" s="39">
        <f>МО!G45</f>
        <v>23692.5</v>
      </c>
      <c r="I50" s="44">
        <f t="shared" si="7"/>
        <v>1745.6053467946233</v>
      </c>
      <c r="K50" s="43">
        <f t="shared" si="0"/>
        <v>41357754.678931616</v>
      </c>
      <c r="L50" s="43">
        <f t="shared" si="8"/>
        <v>41357754.678931616</v>
      </c>
      <c r="M50" s="43">
        <f t="shared" si="9"/>
        <v>2.7363955964863806</v>
      </c>
      <c r="O50" s="48">
        <f t="shared" si="1"/>
        <v>16231502.751754772</v>
      </c>
      <c r="P50" s="48">
        <f t="shared" si="2"/>
        <v>27276233.298245221</v>
      </c>
      <c r="Q50" s="50">
        <f t="shared" si="10"/>
        <v>43507736.049999997</v>
      </c>
      <c r="R50" s="48">
        <f t="shared" si="3"/>
        <v>37221979.210000001</v>
      </c>
      <c r="S50" s="48">
        <v>6285756.8399999999</v>
      </c>
      <c r="T50" s="48">
        <f t="shared" si="4"/>
        <v>2345037.6578562837</v>
      </c>
      <c r="U50" s="48">
        <f t="shared" si="5"/>
        <v>3940719.1821437166</v>
      </c>
      <c r="W50">
        <f t="shared" si="6"/>
        <v>4135775.47</v>
      </c>
      <c r="X50" s="53">
        <f t="shared" si="11"/>
        <v>2149981.3699999996</v>
      </c>
      <c r="Z50">
        <v>249.20384886404952</v>
      </c>
      <c r="AA50">
        <f t="shared" si="12"/>
        <v>4827359.1101373881</v>
      </c>
      <c r="AB50">
        <f t="shared" si="13"/>
        <v>1.2230832748308746</v>
      </c>
      <c r="AD50" s="53">
        <v>587407.09156605788</v>
      </c>
      <c r="AE50" s="53">
        <v>4827359.1101373872</v>
      </c>
      <c r="AF50" s="43">
        <v>1.1385409761698169</v>
      </c>
      <c r="AG50">
        <v>249.20384886404952</v>
      </c>
      <c r="AI50" s="66">
        <v>43503322.211566061</v>
      </c>
      <c r="AJ50">
        <v>1.0136873952221122</v>
      </c>
      <c r="AK50">
        <v>1746.0035324299845</v>
      </c>
      <c r="AL50">
        <f t="shared" si="14"/>
        <v>1745.6053467946233</v>
      </c>
    </row>
    <row r="51" spans="1:38" ht="33.75">
      <c r="A51" s="37">
        <v>70</v>
      </c>
      <c r="B51" s="37">
        <v>630066</v>
      </c>
      <c r="C51" s="37">
        <v>5017</v>
      </c>
      <c r="D51" s="38" t="s">
        <v>193</v>
      </c>
      <c r="E51" s="39">
        <f>SUMIFS('12'!G$2:G$70,'12'!$A$2:$A$70,$C51)</f>
        <v>18848</v>
      </c>
      <c r="F51" s="39">
        <f>SUMIFS('12'!H$2:H$70,'12'!$A$2:$A$70,$C51)</f>
        <v>7035.5</v>
      </c>
      <c r="G51" s="39">
        <f>МО!G46</f>
        <v>25883.5</v>
      </c>
      <c r="I51" s="44">
        <f t="shared" si="7"/>
        <v>1659.5879310936007</v>
      </c>
      <c r="K51" s="43">
        <f t="shared" si="0"/>
        <v>42955944.214461215</v>
      </c>
      <c r="L51" s="43">
        <f t="shared" ref="L51" si="15">K51*$E$2</f>
        <v>42955944.214461215</v>
      </c>
      <c r="M51" s="43">
        <f t="shared" si="9"/>
        <v>2.601555451789511</v>
      </c>
      <c r="O51" s="48">
        <f t="shared" si="1"/>
        <v>33220606.484001003</v>
      </c>
      <c r="P51" s="48">
        <f t="shared" si="2"/>
        <v>12400444.445998996</v>
      </c>
      <c r="Q51" s="50">
        <f t="shared" ref="Q51" si="16">SUM(R51:S51)</f>
        <v>45621050.93</v>
      </c>
      <c r="R51" s="48">
        <f t="shared" si="3"/>
        <v>38660349.789999999</v>
      </c>
      <c r="S51" s="48">
        <v>6960701.1399999997</v>
      </c>
      <c r="T51" s="48">
        <f t="shared" si="4"/>
        <v>5068684.4934695847</v>
      </c>
      <c r="U51" s="48">
        <f t="shared" si="5"/>
        <v>1892016.6465304152</v>
      </c>
      <c r="W51">
        <f t="shared" si="6"/>
        <v>4295594.42</v>
      </c>
      <c r="X51" s="53">
        <f t="shared" ref="X51" si="17">S51-W51</f>
        <v>2665106.7199999997</v>
      </c>
      <c r="Z51">
        <v>355.19062833569785</v>
      </c>
      <c r="AA51">
        <f t="shared" si="12"/>
        <v>7516721.7291874951</v>
      </c>
      <c r="AB51">
        <f t="shared" si="13"/>
        <v>1.2230832748308746</v>
      </c>
      <c r="AD51" s="53">
        <v>914656.55409418116</v>
      </c>
      <c r="AE51" s="53">
        <v>7516721.7291874941</v>
      </c>
      <c r="AF51" s="43">
        <v>1.1385409761698171</v>
      </c>
      <c r="AG51">
        <v>355.19062833569785</v>
      </c>
      <c r="AI51" s="66">
        <v>45615579.55409418</v>
      </c>
      <c r="AJ51">
        <v>1.0204616927953407</v>
      </c>
      <c r="AK51">
        <v>1659.9664955130977</v>
      </c>
      <c r="AL51">
        <f t="shared" si="14"/>
        <v>1659.5879310936007</v>
      </c>
    </row>
    <row r="53" spans="1:38">
      <c r="A53" s="69" t="s">
        <v>194</v>
      </c>
      <c r="B53" s="69"/>
      <c r="C53" s="69"/>
      <c r="D53" s="69"/>
      <c r="E53" s="39">
        <f>SUM(E8:E51)</f>
        <v>595258.5</v>
      </c>
      <c r="F53" s="39">
        <f>SUM(F8:F51)</f>
        <v>1175871</v>
      </c>
      <c r="G53" s="39">
        <f>SUM(G8:G51)</f>
        <v>1771129.5</v>
      </c>
      <c r="K53" s="43">
        <f>SUM(K8:K52)</f>
        <v>1129841434.1243351</v>
      </c>
      <c r="L53" s="43">
        <f>SUM(L8:L52)</f>
        <v>1129841434.1243351</v>
      </c>
      <c r="M53" s="43"/>
      <c r="O53" s="49">
        <f t="shared" ref="O53:U53" si="18">SUM(O8:O51)</f>
        <v>406129803.70097291</v>
      </c>
      <c r="P53" s="49">
        <f t="shared" si="18"/>
        <v>723711630.41902721</v>
      </c>
      <c r="Q53" s="49">
        <f t="shared" si="18"/>
        <v>1129841434.1200004</v>
      </c>
      <c r="R53" s="49">
        <f t="shared" si="18"/>
        <v>1016857290.6999999</v>
      </c>
      <c r="S53" s="49">
        <f t="shared" si="18"/>
        <v>112984143.41999999</v>
      </c>
      <c r="T53" s="49">
        <f t="shared" si="18"/>
        <v>41320343.192531988</v>
      </c>
      <c r="U53" s="49">
        <f t="shared" si="18"/>
        <v>71663800.227468014</v>
      </c>
      <c r="W53" s="51">
        <f>SUM(W8:W51)</f>
        <v>112984143.42999999</v>
      </c>
      <c r="X53" s="54">
        <f>SUM(X8:X51)</f>
        <v>-1.0000003036111593E-2</v>
      </c>
      <c r="AA53" s="56">
        <f>SUM(AA8:AA52)</f>
        <v>451986145.23033106</v>
      </c>
      <c r="AD53" s="54">
        <f>SUM(AD8:AD52)</f>
        <v>54998988.254334874</v>
      </c>
      <c r="AE53" s="54">
        <f>SUM(AE8:AE52)</f>
        <v>451986145.23033106</v>
      </c>
      <c r="AF53" s="43"/>
      <c r="AI53" s="54">
        <f>SUM(AI8:AI52)</f>
        <v>1129841434.1243348</v>
      </c>
    </row>
    <row r="54" spans="1:38">
      <c r="AA54" s="59"/>
      <c r="AD54" s="53">
        <v>54998988.254334882</v>
      </c>
      <c r="AI54">
        <f>E1/AI53</f>
        <v>1.0000000000000002</v>
      </c>
    </row>
    <row r="55" spans="1:38">
      <c r="A55" s="32"/>
      <c r="B55" s="32"/>
      <c r="C55" s="32"/>
      <c r="D55" s="32"/>
      <c r="E55" s="32"/>
      <c r="F55" s="32"/>
      <c r="G55" s="32"/>
      <c r="K55">
        <f>K53/G53</f>
        <v>637.92141349592737</v>
      </c>
    </row>
  </sheetData>
  <mergeCells count="19">
    <mergeCell ref="S6:S7"/>
    <mergeCell ref="T6:U6"/>
    <mergeCell ref="I4:I7"/>
    <mergeCell ref="K4:K7"/>
    <mergeCell ref="O4:S4"/>
    <mergeCell ref="Q5:Q7"/>
    <mergeCell ref="R5:S5"/>
    <mergeCell ref="O6:O7"/>
    <mergeCell ref="P6:P7"/>
    <mergeCell ref="R6:R7"/>
    <mergeCell ref="A53:D53"/>
    <mergeCell ref="E6:E7"/>
    <mergeCell ref="F6:F7"/>
    <mergeCell ref="E4:G4"/>
    <mergeCell ref="G5:G7"/>
    <mergeCell ref="A6:A7"/>
    <mergeCell ref="B6:B7"/>
    <mergeCell ref="C6:C7"/>
    <mergeCell ref="D6:D7"/>
  </mergeCells>
  <pageMargins left="0.70866141732283472" right="0.70866141732283472" top="0.47244094488188981" bottom="0.47244094488188981" header="0.31496062992125984" footer="0.31496062992125984"/>
  <pageSetup paperSize="8" scale="7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3"/>
  <sheetViews>
    <sheetView topLeftCell="A109" workbookViewId="0">
      <selection activeCell="B2" sqref="B2:D141"/>
    </sheetView>
  </sheetViews>
  <sheetFormatPr defaultRowHeight="12.7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4</v>
      </c>
      <c r="B2">
        <v>63001</v>
      </c>
      <c r="C2">
        <v>202</v>
      </c>
      <c r="D2">
        <v>8932</v>
      </c>
    </row>
    <row r="3" spans="1:4">
      <c r="A3" t="s">
        <v>5</v>
      </c>
      <c r="B3">
        <v>63001</v>
      </c>
      <c r="C3">
        <v>302</v>
      </c>
      <c r="D3">
        <v>364</v>
      </c>
    </row>
    <row r="4" spans="1:4">
      <c r="A4" t="s">
        <v>6</v>
      </c>
      <c r="B4">
        <v>63001</v>
      </c>
      <c r="C4">
        <v>402</v>
      </c>
      <c r="D4">
        <v>10285</v>
      </c>
    </row>
    <row r="5" spans="1:4">
      <c r="A5" t="s">
        <v>7</v>
      </c>
      <c r="B5">
        <v>63001</v>
      </c>
      <c r="C5">
        <v>502</v>
      </c>
      <c r="D5">
        <v>10421</v>
      </c>
    </row>
    <row r="6" spans="1:4">
      <c r="A6" t="s">
        <v>8</v>
      </c>
      <c r="B6">
        <v>63001</v>
      </c>
      <c r="C6">
        <v>602</v>
      </c>
      <c r="D6">
        <v>319</v>
      </c>
    </row>
    <row r="7" spans="1:4">
      <c r="A7" t="s">
        <v>9</v>
      </c>
      <c r="B7">
        <v>63001</v>
      </c>
      <c r="C7">
        <v>701</v>
      </c>
      <c r="D7">
        <v>62859</v>
      </c>
    </row>
    <row r="8" spans="1:4">
      <c r="A8" t="s">
        <v>10</v>
      </c>
      <c r="B8">
        <v>63001</v>
      </c>
      <c r="C8">
        <v>802</v>
      </c>
      <c r="D8">
        <v>334</v>
      </c>
    </row>
    <row r="9" spans="1:4">
      <c r="A9" t="s">
        <v>11</v>
      </c>
      <c r="B9">
        <v>63001</v>
      </c>
      <c r="C9">
        <v>902</v>
      </c>
      <c r="D9">
        <v>34080</v>
      </c>
    </row>
    <row r="10" spans="1:4">
      <c r="A10" t="s">
        <v>12</v>
      </c>
      <c r="B10">
        <v>63001</v>
      </c>
      <c r="C10">
        <v>1002</v>
      </c>
      <c r="D10">
        <v>245</v>
      </c>
    </row>
    <row r="11" spans="1:4">
      <c r="A11" t="s">
        <v>13</v>
      </c>
      <c r="B11">
        <v>63001</v>
      </c>
      <c r="C11">
        <v>1102</v>
      </c>
      <c r="D11">
        <v>7071</v>
      </c>
    </row>
    <row r="12" spans="1:4">
      <c r="A12" t="s">
        <v>14</v>
      </c>
      <c r="B12">
        <v>63001</v>
      </c>
      <c r="C12">
        <v>1202</v>
      </c>
      <c r="D12">
        <v>23376</v>
      </c>
    </row>
    <row r="13" spans="1:4">
      <c r="A13" t="s">
        <v>15</v>
      </c>
      <c r="B13">
        <v>63001</v>
      </c>
      <c r="C13">
        <v>1302</v>
      </c>
      <c r="D13">
        <v>3933</v>
      </c>
    </row>
    <row r="14" spans="1:4">
      <c r="A14" t="s">
        <v>16</v>
      </c>
      <c r="B14">
        <v>63001</v>
      </c>
      <c r="C14">
        <v>1402</v>
      </c>
      <c r="D14">
        <v>187</v>
      </c>
    </row>
    <row r="15" spans="1:4">
      <c r="A15" t="s">
        <v>17</v>
      </c>
      <c r="B15">
        <v>63001</v>
      </c>
      <c r="C15">
        <v>1502</v>
      </c>
      <c r="D15">
        <v>542</v>
      </c>
    </row>
    <row r="16" spans="1:4">
      <c r="A16" t="s">
        <v>18</v>
      </c>
      <c r="B16">
        <v>63001</v>
      </c>
      <c r="C16">
        <v>1602</v>
      </c>
      <c r="D16">
        <v>8398</v>
      </c>
    </row>
    <row r="17" spans="1:4">
      <c r="A17" t="s">
        <v>19</v>
      </c>
      <c r="B17">
        <v>63001</v>
      </c>
      <c r="C17">
        <v>1702</v>
      </c>
      <c r="D17">
        <v>612</v>
      </c>
    </row>
    <row r="18" spans="1:4">
      <c r="A18" t="s">
        <v>20</v>
      </c>
      <c r="B18">
        <v>63001</v>
      </c>
      <c r="C18">
        <v>1802</v>
      </c>
      <c r="D18">
        <v>12017</v>
      </c>
    </row>
    <row r="19" spans="1:4">
      <c r="A19" t="s">
        <v>21</v>
      </c>
      <c r="B19">
        <v>63001</v>
      </c>
      <c r="C19">
        <v>1902</v>
      </c>
      <c r="D19">
        <v>522</v>
      </c>
    </row>
    <row r="20" spans="1:4">
      <c r="A20" t="s">
        <v>22</v>
      </c>
      <c r="B20">
        <v>63001</v>
      </c>
      <c r="C20">
        <v>2002</v>
      </c>
      <c r="D20">
        <v>2469</v>
      </c>
    </row>
    <row r="21" spans="1:4">
      <c r="A21" t="s">
        <v>23</v>
      </c>
      <c r="B21">
        <v>63001</v>
      </c>
      <c r="C21">
        <v>2102</v>
      </c>
      <c r="D21">
        <v>2937</v>
      </c>
    </row>
    <row r="22" spans="1:4">
      <c r="A22" t="s">
        <v>24</v>
      </c>
      <c r="B22">
        <v>63001</v>
      </c>
      <c r="C22">
        <v>2202</v>
      </c>
      <c r="D22">
        <v>233</v>
      </c>
    </row>
    <row r="23" spans="1:4">
      <c r="A23" t="s">
        <v>25</v>
      </c>
      <c r="B23">
        <v>63001</v>
      </c>
      <c r="C23">
        <v>2302</v>
      </c>
      <c r="D23">
        <v>6144</v>
      </c>
    </row>
    <row r="24" spans="1:4">
      <c r="A24" t="s">
        <v>26</v>
      </c>
      <c r="B24">
        <v>63001</v>
      </c>
      <c r="C24">
        <v>2402</v>
      </c>
      <c r="D24">
        <v>209</v>
      </c>
    </row>
    <row r="25" spans="1:4">
      <c r="A25" t="s">
        <v>27</v>
      </c>
      <c r="B25">
        <v>63001</v>
      </c>
      <c r="C25">
        <v>2502</v>
      </c>
      <c r="D25">
        <v>2427</v>
      </c>
    </row>
    <row r="26" spans="1:4">
      <c r="A26" t="s">
        <v>28</v>
      </c>
      <c r="B26">
        <v>63001</v>
      </c>
      <c r="C26">
        <v>2602</v>
      </c>
      <c r="D26">
        <v>85</v>
      </c>
    </row>
    <row r="27" spans="1:4">
      <c r="A27" t="s">
        <v>29</v>
      </c>
      <c r="B27">
        <v>63001</v>
      </c>
      <c r="C27">
        <v>2702</v>
      </c>
      <c r="D27">
        <v>197</v>
      </c>
    </row>
    <row r="28" spans="1:4">
      <c r="A28" t="s">
        <v>30</v>
      </c>
      <c r="B28">
        <v>63001</v>
      </c>
      <c r="C28">
        <v>3002</v>
      </c>
      <c r="D28">
        <v>2629</v>
      </c>
    </row>
    <row r="29" spans="1:4">
      <c r="A29" t="s">
        <v>31</v>
      </c>
      <c r="B29">
        <v>63001</v>
      </c>
      <c r="C29">
        <v>3102</v>
      </c>
      <c r="D29">
        <v>64085</v>
      </c>
    </row>
    <row r="30" spans="1:4">
      <c r="A30" t="s">
        <v>32</v>
      </c>
      <c r="B30">
        <v>63001</v>
      </c>
      <c r="C30">
        <v>3202</v>
      </c>
      <c r="D30">
        <v>4750</v>
      </c>
    </row>
    <row r="31" spans="1:4">
      <c r="A31" t="s">
        <v>33</v>
      </c>
      <c r="B31">
        <v>63001</v>
      </c>
      <c r="C31">
        <v>3302</v>
      </c>
      <c r="D31">
        <v>8966</v>
      </c>
    </row>
    <row r="32" spans="1:4">
      <c r="A32" t="s">
        <v>34</v>
      </c>
      <c r="B32">
        <v>63001</v>
      </c>
      <c r="C32">
        <v>3408</v>
      </c>
      <c r="D32">
        <v>8070</v>
      </c>
    </row>
    <row r="33" spans="1:4">
      <c r="A33" t="s">
        <v>35</v>
      </c>
      <c r="B33">
        <v>63001</v>
      </c>
      <c r="C33">
        <v>3409</v>
      </c>
      <c r="D33">
        <v>19592</v>
      </c>
    </row>
    <row r="34" spans="1:4">
      <c r="A34" t="s">
        <v>36</v>
      </c>
      <c r="B34">
        <v>63001</v>
      </c>
      <c r="C34">
        <v>3419</v>
      </c>
      <c r="D34">
        <v>2842</v>
      </c>
    </row>
    <row r="35" spans="1:4">
      <c r="A35" t="s">
        <v>37</v>
      </c>
      <c r="B35">
        <v>63001</v>
      </c>
      <c r="C35">
        <v>3422</v>
      </c>
      <c r="D35">
        <v>12425</v>
      </c>
    </row>
    <row r="36" spans="1:4">
      <c r="A36" t="s">
        <v>38</v>
      </c>
      <c r="B36">
        <v>63001</v>
      </c>
      <c r="C36">
        <v>3501</v>
      </c>
      <c r="D36">
        <v>33714</v>
      </c>
    </row>
    <row r="37" spans="1:4">
      <c r="A37" t="s">
        <v>39</v>
      </c>
      <c r="B37">
        <v>63001</v>
      </c>
      <c r="C37">
        <v>4019</v>
      </c>
      <c r="D37">
        <v>4174</v>
      </c>
    </row>
    <row r="38" spans="1:4">
      <c r="A38" t="s">
        <v>40</v>
      </c>
      <c r="B38">
        <v>63001</v>
      </c>
      <c r="C38">
        <v>4020</v>
      </c>
      <c r="D38">
        <v>1481</v>
      </c>
    </row>
    <row r="39" spans="1:4">
      <c r="A39" t="s">
        <v>41</v>
      </c>
      <c r="B39">
        <v>63001</v>
      </c>
      <c r="C39">
        <v>4026</v>
      </c>
      <c r="D39">
        <v>6967</v>
      </c>
    </row>
    <row r="40" spans="1:4">
      <c r="A40" t="s">
        <v>42</v>
      </c>
      <c r="B40">
        <v>63001</v>
      </c>
      <c r="C40">
        <v>4043</v>
      </c>
      <c r="D40">
        <v>28866</v>
      </c>
    </row>
    <row r="41" spans="1:4">
      <c r="A41" t="s">
        <v>43</v>
      </c>
      <c r="B41">
        <v>63001</v>
      </c>
      <c r="C41">
        <v>4055</v>
      </c>
      <c r="D41">
        <v>168</v>
      </c>
    </row>
    <row r="42" spans="1:4">
      <c r="A42" t="s">
        <v>44</v>
      </c>
      <c r="B42">
        <v>63001</v>
      </c>
      <c r="C42">
        <v>4061</v>
      </c>
      <c r="D42">
        <v>5234</v>
      </c>
    </row>
    <row r="43" spans="1:4">
      <c r="A43" t="s">
        <v>45</v>
      </c>
      <c r="B43">
        <v>63001</v>
      </c>
      <c r="C43">
        <v>4098</v>
      </c>
      <c r="D43">
        <v>24899</v>
      </c>
    </row>
    <row r="44" spans="1:4">
      <c r="A44" t="s">
        <v>46</v>
      </c>
      <c r="B44">
        <v>63001</v>
      </c>
      <c r="C44">
        <v>4099</v>
      </c>
      <c r="D44">
        <v>13846</v>
      </c>
    </row>
    <row r="45" spans="1:4">
      <c r="A45" t="s">
        <v>47</v>
      </c>
      <c r="B45">
        <v>63001</v>
      </c>
      <c r="C45">
        <v>5017</v>
      </c>
      <c r="D45">
        <v>18805</v>
      </c>
    </row>
    <row r="46" spans="1:4">
      <c r="A46" t="s">
        <v>48</v>
      </c>
      <c r="B46">
        <v>63001</v>
      </c>
      <c r="C46">
        <v>5113</v>
      </c>
      <c r="D46">
        <v>37097</v>
      </c>
    </row>
    <row r="47" spans="1:4">
      <c r="A47" t="s">
        <v>49</v>
      </c>
      <c r="B47">
        <v>63001</v>
      </c>
      <c r="C47">
        <v>5201</v>
      </c>
      <c r="D47">
        <v>37639</v>
      </c>
    </row>
    <row r="48" spans="1:4">
      <c r="A48" t="s">
        <v>50</v>
      </c>
      <c r="B48">
        <v>63001</v>
      </c>
      <c r="C48">
        <v>5202</v>
      </c>
      <c r="D48">
        <v>20475</v>
      </c>
    </row>
    <row r="49" spans="1:4">
      <c r="A49" t="s">
        <v>51</v>
      </c>
      <c r="B49">
        <v>63001</v>
      </c>
      <c r="C49">
        <v>5207</v>
      </c>
      <c r="D49">
        <v>32941</v>
      </c>
    </row>
    <row r="50" spans="1:4">
      <c r="A50" t="s">
        <v>52</v>
      </c>
      <c r="B50">
        <v>63001</v>
      </c>
      <c r="C50">
        <v>5306</v>
      </c>
      <c r="D50">
        <v>38035</v>
      </c>
    </row>
    <row r="51" spans="1:4">
      <c r="A51" t="s">
        <v>53</v>
      </c>
      <c r="B51">
        <v>63001</v>
      </c>
      <c r="C51">
        <v>5401</v>
      </c>
      <c r="D51">
        <v>36645</v>
      </c>
    </row>
    <row r="52" spans="1:4">
      <c r="A52" t="s">
        <v>54</v>
      </c>
      <c r="B52">
        <v>63001</v>
      </c>
      <c r="C52">
        <v>5501</v>
      </c>
      <c r="D52">
        <v>27977</v>
      </c>
    </row>
    <row r="53" spans="1:4">
      <c r="A53" t="s">
        <v>55</v>
      </c>
      <c r="B53">
        <v>63001</v>
      </c>
      <c r="C53">
        <v>5602</v>
      </c>
      <c r="D53">
        <v>32866</v>
      </c>
    </row>
    <row r="54" spans="1:4">
      <c r="A54" t="s">
        <v>56</v>
      </c>
      <c r="B54">
        <v>63001</v>
      </c>
      <c r="C54">
        <v>5702</v>
      </c>
      <c r="D54">
        <v>45836</v>
      </c>
    </row>
    <row r="55" spans="1:4">
      <c r="A55" t="s">
        <v>57</v>
      </c>
      <c r="B55">
        <v>63001</v>
      </c>
      <c r="C55">
        <v>5705</v>
      </c>
      <c r="D55">
        <v>41570</v>
      </c>
    </row>
    <row r="56" spans="1:4">
      <c r="A56" t="s">
        <v>58</v>
      </c>
      <c r="B56">
        <v>63001</v>
      </c>
      <c r="C56">
        <v>5715</v>
      </c>
      <c r="D56">
        <v>39833</v>
      </c>
    </row>
    <row r="57" spans="1:4">
      <c r="A57" t="s">
        <v>59</v>
      </c>
      <c r="B57">
        <v>63001</v>
      </c>
      <c r="C57">
        <v>5716</v>
      </c>
      <c r="D57">
        <v>28682</v>
      </c>
    </row>
    <row r="58" spans="1:4">
      <c r="A58" t="s">
        <v>60</v>
      </c>
      <c r="B58">
        <v>63001</v>
      </c>
      <c r="C58">
        <v>5721</v>
      </c>
      <c r="D58">
        <v>52481</v>
      </c>
    </row>
    <row r="59" spans="1:4">
      <c r="A59" t="s">
        <v>61</v>
      </c>
      <c r="B59">
        <v>63001</v>
      </c>
      <c r="C59">
        <v>5902</v>
      </c>
      <c r="D59">
        <v>37197</v>
      </c>
    </row>
    <row r="60" spans="1:4">
      <c r="A60" t="s">
        <v>62</v>
      </c>
      <c r="B60">
        <v>63001</v>
      </c>
      <c r="C60">
        <v>5903</v>
      </c>
      <c r="D60">
        <v>31122</v>
      </c>
    </row>
    <row r="61" spans="1:4">
      <c r="A61" t="s">
        <v>63</v>
      </c>
      <c r="B61">
        <v>63001</v>
      </c>
      <c r="C61">
        <v>6002</v>
      </c>
      <c r="D61">
        <v>119</v>
      </c>
    </row>
    <row r="62" spans="1:4">
      <c r="A62" t="s">
        <v>64</v>
      </c>
      <c r="B62">
        <v>63001</v>
      </c>
      <c r="C62">
        <v>6004</v>
      </c>
      <c r="D62">
        <v>3099</v>
      </c>
    </row>
    <row r="63" spans="1:4">
      <c r="A63" t="s">
        <v>65</v>
      </c>
      <c r="B63">
        <v>63001</v>
      </c>
      <c r="C63">
        <v>7001</v>
      </c>
      <c r="D63">
        <v>698</v>
      </c>
    </row>
    <row r="64" spans="1:4">
      <c r="A64" t="s">
        <v>66</v>
      </c>
      <c r="B64">
        <v>63001</v>
      </c>
      <c r="C64">
        <v>9001</v>
      </c>
      <c r="D64">
        <v>20053</v>
      </c>
    </row>
    <row r="65" spans="1:4">
      <c r="A65" t="s">
        <v>67</v>
      </c>
      <c r="B65">
        <v>63001</v>
      </c>
      <c r="C65">
        <v>9301</v>
      </c>
      <c r="D65">
        <v>101</v>
      </c>
    </row>
    <row r="66" spans="1:4">
      <c r="A66" t="s">
        <v>68</v>
      </c>
      <c r="B66">
        <v>63001</v>
      </c>
      <c r="C66">
        <v>9401</v>
      </c>
      <c r="D66">
        <v>8853</v>
      </c>
    </row>
    <row r="67" spans="1:4">
      <c r="A67" t="s">
        <v>69</v>
      </c>
      <c r="B67">
        <v>63001</v>
      </c>
      <c r="C67">
        <v>9668</v>
      </c>
      <c r="D67">
        <v>817</v>
      </c>
    </row>
    <row r="68" spans="1:4">
      <c r="A68" t="s">
        <v>70</v>
      </c>
      <c r="B68">
        <v>63001</v>
      </c>
      <c r="C68">
        <v>9690</v>
      </c>
      <c r="D68">
        <v>102</v>
      </c>
    </row>
    <row r="69" spans="1:4">
      <c r="A69" t="s">
        <v>71</v>
      </c>
      <c r="B69">
        <v>63001</v>
      </c>
      <c r="C69">
        <v>10009</v>
      </c>
      <c r="D69">
        <v>111</v>
      </c>
    </row>
    <row r="70" spans="1:4">
      <c r="A70" t="s">
        <v>72</v>
      </c>
      <c r="B70">
        <v>63001</v>
      </c>
      <c r="C70">
        <v>10755</v>
      </c>
      <c r="D70">
        <v>4</v>
      </c>
    </row>
    <row r="71" spans="1:4">
      <c r="A71" t="s">
        <v>73</v>
      </c>
      <c r="B71">
        <v>63001</v>
      </c>
      <c r="C71">
        <v>10824</v>
      </c>
      <c r="D71">
        <v>600</v>
      </c>
    </row>
    <row r="72" spans="1:4">
      <c r="A72" t="s">
        <v>74</v>
      </c>
      <c r="B72">
        <v>63023</v>
      </c>
      <c r="C72">
        <v>202</v>
      </c>
      <c r="D72">
        <v>26239</v>
      </c>
    </row>
    <row r="73" spans="1:4">
      <c r="A73" t="s">
        <v>75</v>
      </c>
      <c r="B73">
        <v>63023</v>
      </c>
      <c r="C73">
        <v>302</v>
      </c>
      <c r="D73">
        <v>12300</v>
      </c>
    </row>
    <row r="74" spans="1:4">
      <c r="A74" t="s">
        <v>76</v>
      </c>
      <c r="B74">
        <v>63023</v>
      </c>
      <c r="C74">
        <v>402</v>
      </c>
      <c r="D74">
        <v>6583</v>
      </c>
    </row>
    <row r="75" spans="1:4">
      <c r="A75" t="s">
        <v>77</v>
      </c>
      <c r="B75">
        <v>63023</v>
      </c>
      <c r="C75">
        <v>502</v>
      </c>
      <c r="D75">
        <v>5981</v>
      </c>
    </row>
    <row r="76" spans="1:4">
      <c r="A76" t="s">
        <v>78</v>
      </c>
      <c r="B76">
        <v>63023</v>
      </c>
      <c r="C76">
        <v>602</v>
      </c>
      <c r="D76">
        <v>18718</v>
      </c>
    </row>
    <row r="77" spans="1:4">
      <c r="A77" t="s">
        <v>79</v>
      </c>
      <c r="B77">
        <v>63023</v>
      </c>
      <c r="C77">
        <v>701</v>
      </c>
      <c r="D77">
        <v>30385</v>
      </c>
    </row>
    <row r="78" spans="1:4">
      <c r="A78" t="s">
        <v>80</v>
      </c>
      <c r="B78">
        <v>63023</v>
      </c>
      <c r="C78">
        <v>802</v>
      </c>
      <c r="D78">
        <v>10448</v>
      </c>
    </row>
    <row r="79" spans="1:4">
      <c r="A79" t="s">
        <v>81</v>
      </c>
      <c r="B79">
        <v>63023</v>
      </c>
      <c r="C79">
        <v>902</v>
      </c>
      <c r="D79">
        <v>44987</v>
      </c>
    </row>
    <row r="80" spans="1:4">
      <c r="A80" t="s">
        <v>82</v>
      </c>
      <c r="B80">
        <v>63023</v>
      </c>
      <c r="C80">
        <v>1002</v>
      </c>
      <c r="D80">
        <v>18675</v>
      </c>
    </row>
    <row r="81" spans="1:4">
      <c r="A81" t="s">
        <v>83</v>
      </c>
      <c r="B81">
        <v>63023</v>
      </c>
      <c r="C81">
        <v>1102</v>
      </c>
      <c r="D81">
        <v>8152</v>
      </c>
    </row>
    <row r="82" spans="1:4">
      <c r="A82" t="s">
        <v>84</v>
      </c>
      <c r="B82">
        <v>63023</v>
      </c>
      <c r="C82">
        <v>1202</v>
      </c>
      <c r="D82">
        <v>28551</v>
      </c>
    </row>
    <row r="83" spans="1:4">
      <c r="A83" t="s">
        <v>85</v>
      </c>
      <c r="B83">
        <v>63023</v>
      </c>
      <c r="C83">
        <v>1302</v>
      </c>
      <c r="D83">
        <v>36651</v>
      </c>
    </row>
    <row r="84" spans="1:4">
      <c r="A84" t="s">
        <v>86</v>
      </c>
      <c r="B84">
        <v>63023</v>
      </c>
      <c r="C84">
        <v>1402</v>
      </c>
      <c r="D84">
        <v>11727</v>
      </c>
    </row>
    <row r="85" spans="1:4">
      <c r="A85" t="s">
        <v>87</v>
      </c>
      <c r="B85">
        <v>63023</v>
      </c>
      <c r="C85">
        <v>1502</v>
      </c>
      <c r="D85">
        <v>36121</v>
      </c>
    </row>
    <row r="86" spans="1:4">
      <c r="A86" t="s">
        <v>88</v>
      </c>
      <c r="B86">
        <v>63023</v>
      </c>
      <c r="C86">
        <v>1602</v>
      </c>
      <c r="D86">
        <v>5887</v>
      </c>
    </row>
    <row r="87" spans="1:4">
      <c r="A87" t="s">
        <v>89</v>
      </c>
      <c r="B87">
        <v>63023</v>
      </c>
      <c r="C87">
        <v>1702</v>
      </c>
      <c r="D87">
        <v>46579</v>
      </c>
    </row>
    <row r="88" spans="1:4">
      <c r="A88" t="s">
        <v>90</v>
      </c>
      <c r="B88">
        <v>63023</v>
      </c>
      <c r="C88">
        <v>1802</v>
      </c>
      <c r="D88">
        <v>6795</v>
      </c>
    </row>
    <row r="89" spans="1:4">
      <c r="A89" t="s">
        <v>91</v>
      </c>
      <c r="B89">
        <v>63023</v>
      </c>
      <c r="C89">
        <v>1902</v>
      </c>
      <c r="D89">
        <v>40300</v>
      </c>
    </row>
    <row r="90" spans="1:4">
      <c r="A90" t="s">
        <v>92</v>
      </c>
      <c r="B90">
        <v>63023</v>
      </c>
      <c r="C90">
        <v>2002</v>
      </c>
      <c r="D90">
        <v>56564</v>
      </c>
    </row>
    <row r="91" spans="1:4">
      <c r="A91" t="s">
        <v>93</v>
      </c>
      <c r="B91">
        <v>63023</v>
      </c>
      <c r="C91">
        <v>2102</v>
      </c>
      <c r="D91">
        <v>18856</v>
      </c>
    </row>
    <row r="92" spans="1:4">
      <c r="A92" t="s">
        <v>94</v>
      </c>
      <c r="B92">
        <v>63023</v>
      </c>
      <c r="C92">
        <v>2202</v>
      </c>
      <c r="D92">
        <v>12763</v>
      </c>
    </row>
    <row r="93" spans="1:4">
      <c r="A93" t="s">
        <v>95</v>
      </c>
      <c r="B93">
        <v>63023</v>
      </c>
      <c r="C93">
        <v>2302</v>
      </c>
      <c r="D93">
        <v>6056</v>
      </c>
    </row>
    <row r="94" spans="1:4">
      <c r="A94" t="s">
        <v>96</v>
      </c>
      <c r="B94">
        <v>63023</v>
      </c>
      <c r="C94">
        <v>2402</v>
      </c>
      <c r="D94">
        <v>12735</v>
      </c>
    </row>
    <row r="95" spans="1:4">
      <c r="A95" t="s">
        <v>97</v>
      </c>
      <c r="B95">
        <v>63023</v>
      </c>
      <c r="C95">
        <v>2502</v>
      </c>
      <c r="D95">
        <v>15411</v>
      </c>
    </row>
    <row r="96" spans="1:4">
      <c r="A96" t="s">
        <v>98</v>
      </c>
      <c r="B96">
        <v>63023</v>
      </c>
      <c r="C96">
        <v>2602</v>
      </c>
      <c r="D96">
        <v>9000</v>
      </c>
    </row>
    <row r="97" spans="1:4">
      <c r="A97" t="s">
        <v>99</v>
      </c>
      <c r="B97">
        <v>63023</v>
      </c>
      <c r="C97">
        <v>2702</v>
      </c>
      <c r="D97">
        <v>7234</v>
      </c>
    </row>
    <row r="98" spans="1:4">
      <c r="A98" t="s">
        <v>100</v>
      </c>
      <c r="B98">
        <v>63023</v>
      </c>
      <c r="C98">
        <v>3002</v>
      </c>
      <c r="D98">
        <v>54768</v>
      </c>
    </row>
    <row r="99" spans="1:4">
      <c r="A99" t="s">
        <v>101</v>
      </c>
      <c r="B99">
        <v>63023</v>
      </c>
      <c r="C99">
        <v>3102</v>
      </c>
      <c r="D99">
        <v>40203</v>
      </c>
    </row>
    <row r="100" spans="1:4">
      <c r="A100" t="s">
        <v>102</v>
      </c>
      <c r="B100">
        <v>63023</v>
      </c>
      <c r="C100">
        <v>3202</v>
      </c>
      <c r="D100">
        <v>15898</v>
      </c>
    </row>
    <row r="101" spans="1:4">
      <c r="A101" t="s">
        <v>103</v>
      </c>
      <c r="B101">
        <v>63023</v>
      </c>
      <c r="C101">
        <v>3302</v>
      </c>
      <c r="D101">
        <v>36939</v>
      </c>
    </row>
    <row r="102" spans="1:4">
      <c r="A102" t="s">
        <v>104</v>
      </c>
      <c r="B102">
        <v>63023</v>
      </c>
      <c r="C102">
        <v>3408</v>
      </c>
      <c r="D102">
        <v>25468</v>
      </c>
    </row>
    <row r="103" spans="1:4">
      <c r="A103" t="s">
        <v>105</v>
      </c>
      <c r="B103">
        <v>63023</v>
      </c>
      <c r="C103">
        <v>3409</v>
      </c>
      <c r="D103">
        <v>43287</v>
      </c>
    </row>
    <row r="104" spans="1:4">
      <c r="A104" t="s">
        <v>106</v>
      </c>
      <c r="B104">
        <v>63023</v>
      </c>
      <c r="C104">
        <v>3419</v>
      </c>
      <c r="D104">
        <v>3632</v>
      </c>
    </row>
    <row r="105" spans="1:4">
      <c r="A105" t="s">
        <v>107</v>
      </c>
      <c r="B105">
        <v>63023</v>
      </c>
      <c r="C105">
        <v>3422</v>
      </c>
      <c r="D105">
        <v>42821</v>
      </c>
    </row>
    <row r="106" spans="1:4">
      <c r="A106" t="s">
        <v>108</v>
      </c>
      <c r="B106">
        <v>63023</v>
      </c>
      <c r="C106">
        <v>3501</v>
      </c>
      <c r="D106">
        <v>32740</v>
      </c>
    </row>
    <row r="107" spans="1:4">
      <c r="A107" t="s">
        <v>109</v>
      </c>
      <c r="B107">
        <v>63023</v>
      </c>
      <c r="C107">
        <v>4019</v>
      </c>
      <c r="D107">
        <v>933</v>
      </c>
    </row>
    <row r="108" spans="1:4">
      <c r="A108" t="s">
        <v>110</v>
      </c>
      <c r="B108">
        <v>63023</v>
      </c>
      <c r="C108">
        <v>4020</v>
      </c>
      <c r="D108">
        <v>763</v>
      </c>
    </row>
    <row r="109" spans="1:4">
      <c r="A109" t="s">
        <v>111</v>
      </c>
      <c r="B109">
        <v>63023</v>
      </c>
      <c r="C109">
        <v>4026</v>
      </c>
      <c r="D109">
        <v>61947</v>
      </c>
    </row>
    <row r="110" spans="1:4">
      <c r="A110" t="s">
        <v>112</v>
      </c>
      <c r="B110">
        <v>63023</v>
      </c>
      <c r="C110">
        <v>4043</v>
      </c>
      <c r="D110">
        <v>262876</v>
      </c>
    </row>
    <row r="111" spans="1:4">
      <c r="A111" t="s">
        <v>113</v>
      </c>
      <c r="B111">
        <v>63023</v>
      </c>
      <c r="C111">
        <v>4055</v>
      </c>
      <c r="D111">
        <v>679</v>
      </c>
    </row>
    <row r="112" spans="1:4">
      <c r="A112" t="s">
        <v>114</v>
      </c>
      <c r="B112">
        <v>63023</v>
      </c>
      <c r="C112">
        <v>4061</v>
      </c>
      <c r="D112">
        <v>83727</v>
      </c>
    </row>
    <row r="113" spans="1:4">
      <c r="A113" t="s">
        <v>115</v>
      </c>
      <c r="B113">
        <v>63023</v>
      </c>
      <c r="C113">
        <v>4098</v>
      </c>
      <c r="D113">
        <v>121902</v>
      </c>
    </row>
    <row r="114" spans="1:4">
      <c r="A114" t="s">
        <v>116</v>
      </c>
      <c r="B114">
        <v>63023</v>
      </c>
      <c r="C114">
        <v>4099</v>
      </c>
      <c r="D114">
        <v>84175</v>
      </c>
    </row>
    <row r="115" spans="1:4">
      <c r="A115" t="s">
        <v>117</v>
      </c>
      <c r="B115">
        <v>63023</v>
      </c>
      <c r="C115">
        <v>5017</v>
      </c>
      <c r="D115">
        <v>7025</v>
      </c>
    </row>
    <row r="116" spans="1:4">
      <c r="A116" t="s">
        <v>118</v>
      </c>
      <c r="B116">
        <v>63023</v>
      </c>
      <c r="C116">
        <v>5113</v>
      </c>
      <c r="D116">
        <v>57072</v>
      </c>
    </row>
    <row r="117" spans="1:4">
      <c r="A117" t="s">
        <v>119</v>
      </c>
      <c r="B117">
        <v>63023</v>
      </c>
      <c r="C117">
        <v>5201</v>
      </c>
      <c r="D117">
        <v>51553</v>
      </c>
    </row>
    <row r="118" spans="1:4">
      <c r="A118" t="s">
        <v>120</v>
      </c>
      <c r="B118">
        <v>63023</v>
      </c>
      <c r="C118">
        <v>5202</v>
      </c>
      <c r="D118">
        <v>33268</v>
      </c>
    </row>
    <row r="119" spans="1:4">
      <c r="A119" t="s">
        <v>121</v>
      </c>
      <c r="B119">
        <v>63023</v>
      </c>
      <c r="C119">
        <v>5207</v>
      </c>
      <c r="D119">
        <v>35930</v>
      </c>
    </row>
    <row r="120" spans="1:4">
      <c r="A120" t="s">
        <v>122</v>
      </c>
      <c r="B120">
        <v>63023</v>
      </c>
      <c r="C120">
        <v>5306</v>
      </c>
      <c r="D120">
        <v>45564</v>
      </c>
    </row>
    <row r="121" spans="1:4">
      <c r="A121" t="s">
        <v>123</v>
      </c>
      <c r="B121">
        <v>63023</v>
      </c>
      <c r="C121">
        <v>5401</v>
      </c>
      <c r="D121">
        <v>39748</v>
      </c>
    </row>
    <row r="122" spans="1:4">
      <c r="A122" t="s">
        <v>124</v>
      </c>
      <c r="B122">
        <v>63023</v>
      </c>
      <c r="C122">
        <v>5501</v>
      </c>
      <c r="D122">
        <v>57951</v>
      </c>
    </row>
    <row r="123" spans="1:4">
      <c r="A123" t="s">
        <v>125</v>
      </c>
      <c r="B123">
        <v>63023</v>
      </c>
      <c r="C123">
        <v>5602</v>
      </c>
      <c r="D123">
        <v>57569</v>
      </c>
    </row>
    <row r="124" spans="1:4">
      <c r="A124" t="s">
        <v>126</v>
      </c>
      <c r="B124">
        <v>63023</v>
      </c>
      <c r="C124">
        <v>5702</v>
      </c>
      <c r="D124">
        <v>32987</v>
      </c>
    </row>
    <row r="125" spans="1:4">
      <c r="A125" t="s">
        <v>127</v>
      </c>
      <c r="B125">
        <v>63023</v>
      </c>
      <c r="C125">
        <v>5705</v>
      </c>
      <c r="D125">
        <v>33885</v>
      </c>
    </row>
    <row r="126" spans="1:4">
      <c r="A126" t="s">
        <v>128</v>
      </c>
      <c r="B126">
        <v>63023</v>
      </c>
      <c r="C126">
        <v>5715</v>
      </c>
      <c r="D126">
        <v>33886</v>
      </c>
    </row>
    <row r="127" spans="1:4">
      <c r="A127" t="s">
        <v>129</v>
      </c>
      <c r="B127">
        <v>63023</v>
      </c>
      <c r="C127">
        <v>5716</v>
      </c>
      <c r="D127">
        <v>14251</v>
      </c>
    </row>
    <row r="128" spans="1:4">
      <c r="A128" t="s">
        <v>130</v>
      </c>
      <c r="B128">
        <v>63023</v>
      </c>
      <c r="C128">
        <v>5721</v>
      </c>
      <c r="D128">
        <v>44437</v>
      </c>
    </row>
    <row r="129" spans="1:4">
      <c r="A129" t="s">
        <v>131</v>
      </c>
      <c r="B129">
        <v>63023</v>
      </c>
      <c r="C129">
        <v>5902</v>
      </c>
      <c r="D129">
        <v>46631</v>
      </c>
    </row>
    <row r="130" spans="1:4">
      <c r="A130" t="s">
        <v>132</v>
      </c>
      <c r="B130">
        <v>63023</v>
      </c>
      <c r="C130">
        <v>5903</v>
      </c>
      <c r="D130">
        <v>50675</v>
      </c>
    </row>
    <row r="131" spans="1:4">
      <c r="A131" t="s">
        <v>133</v>
      </c>
      <c r="B131">
        <v>63023</v>
      </c>
      <c r="C131">
        <v>6002</v>
      </c>
      <c r="D131">
        <v>1143</v>
      </c>
    </row>
    <row r="132" spans="1:4">
      <c r="A132" t="s">
        <v>134</v>
      </c>
      <c r="B132">
        <v>63023</v>
      </c>
      <c r="C132">
        <v>6004</v>
      </c>
      <c r="D132">
        <v>4995</v>
      </c>
    </row>
    <row r="133" spans="1:4">
      <c r="A133" t="s">
        <v>135</v>
      </c>
      <c r="B133">
        <v>63023</v>
      </c>
      <c r="C133">
        <v>7001</v>
      </c>
      <c r="D133">
        <v>249</v>
      </c>
    </row>
    <row r="134" spans="1:4">
      <c r="A134" t="s">
        <v>136</v>
      </c>
      <c r="B134">
        <v>63023</v>
      </c>
      <c r="C134">
        <v>9001</v>
      </c>
      <c r="D134">
        <v>26172</v>
      </c>
    </row>
    <row r="135" spans="1:4">
      <c r="A135" t="s">
        <v>137</v>
      </c>
      <c r="B135">
        <v>63023</v>
      </c>
      <c r="C135">
        <v>9301</v>
      </c>
      <c r="D135">
        <v>173</v>
      </c>
    </row>
    <row r="136" spans="1:4">
      <c r="A136" t="s">
        <v>138</v>
      </c>
      <c r="B136">
        <v>63023</v>
      </c>
      <c r="C136">
        <v>9401</v>
      </c>
      <c r="D136">
        <v>14907</v>
      </c>
    </row>
    <row r="137" spans="1:4">
      <c r="A137" t="s">
        <v>139</v>
      </c>
      <c r="B137">
        <v>63023</v>
      </c>
      <c r="C137">
        <v>9668</v>
      </c>
      <c r="D137">
        <v>944</v>
      </c>
    </row>
    <row r="138" spans="1:4">
      <c r="A138" t="s">
        <v>140</v>
      </c>
      <c r="B138">
        <v>63023</v>
      </c>
      <c r="C138">
        <v>9690</v>
      </c>
      <c r="D138">
        <v>2582</v>
      </c>
    </row>
    <row r="139" spans="1:4">
      <c r="A139" t="s">
        <v>141</v>
      </c>
      <c r="B139">
        <v>63023</v>
      </c>
      <c r="C139">
        <v>10009</v>
      </c>
      <c r="D139">
        <v>97</v>
      </c>
    </row>
    <row r="140" spans="1:4">
      <c r="A140" t="s">
        <v>142</v>
      </c>
      <c r="B140">
        <v>63023</v>
      </c>
      <c r="C140">
        <v>10755</v>
      </c>
      <c r="D140">
        <v>120</v>
      </c>
    </row>
    <row r="141" spans="1:4">
      <c r="A141" t="s">
        <v>143</v>
      </c>
      <c r="B141">
        <v>63023</v>
      </c>
      <c r="C141">
        <v>10824</v>
      </c>
      <c r="D141">
        <v>806</v>
      </c>
    </row>
    <row r="142" spans="1:4">
      <c r="A142" t="s">
        <v>196</v>
      </c>
    </row>
    <row r="143" spans="1:4">
      <c r="A143" t="s">
        <v>197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3"/>
  <sheetViews>
    <sheetView workbookViewId="0">
      <pane ySplit="1" topLeftCell="A101" activePane="bottomLeft" state="frozen"/>
      <selection pane="bottomLeft" activeCell="B2" sqref="B2:D141"/>
    </sheetView>
  </sheetViews>
  <sheetFormatPr defaultRowHeight="12.75"/>
  <cols>
    <col min="1" max="1" width="4.5703125"/>
    <col min="2" max="2" width="10.42578125"/>
    <col min="3" max="3" width="7.28515625"/>
    <col min="4" max="4" width="8.28515625" customWidth="1"/>
    <col min="7" max="7" width="14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4</v>
      </c>
      <c r="B2">
        <v>63001</v>
      </c>
      <c r="C2">
        <v>202</v>
      </c>
      <c r="D2">
        <v>8907</v>
      </c>
    </row>
    <row r="3" spans="1:4">
      <c r="A3" t="s">
        <v>5</v>
      </c>
      <c r="B3">
        <v>63001</v>
      </c>
      <c r="C3">
        <v>302</v>
      </c>
      <c r="D3">
        <v>363</v>
      </c>
    </row>
    <row r="4" spans="1:4">
      <c r="A4" t="s">
        <v>6</v>
      </c>
      <c r="B4">
        <v>63001</v>
      </c>
      <c r="C4">
        <v>402</v>
      </c>
      <c r="D4">
        <v>10263</v>
      </c>
    </row>
    <row r="5" spans="1:4">
      <c r="A5" t="s">
        <v>7</v>
      </c>
      <c r="B5">
        <v>63001</v>
      </c>
      <c r="C5">
        <v>502</v>
      </c>
      <c r="D5">
        <v>10397</v>
      </c>
    </row>
    <row r="6" spans="1:4">
      <c r="A6" t="s">
        <v>8</v>
      </c>
      <c r="B6">
        <v>63001</v>
      </c>
      <c r="C6">
        <v>602</v>
      </c>
      <c r="D6">
        <v>317</v>
      </c>
    </row>
    <row r="7" spans="1:4">
      <c r="A7" t="s">
        <v>9</v>
      </c>
      <c r="B7">
        <v>63001</v>
      </c>
      <c r="C7">
        <v>701</v>
      </c>
      <c r="D7">
        <v>63090</v>
      </c>
    </row>
    <row r="8" spans="1:4">
      <c r="A8" t="s">
        <v>10</v>
      </c>
      <c r="B8">
        <v>63001</v>
      </c>
      <c r="C8">
        <v>802</v>
      </c>
      <c r="D8">
        <v>337</v>
      </c>
    </row>
    <row r="9" spans="1:4">
      <c r="A9" t="s">
        <v>11</v>
      </c>
      <c r="B9">
        <v>63001</v>
      </c>
      <c r="C9">
        <v>902</v>
      </c>
      <c r="D9">
        <v>34154</v>
      </c>
    </row>
    <row r="10" spans="1:4">
      <c r="A10" t="s">
        <v>12</v>
      </c>
      <c r="B10">
        <v>63001</v>
      </c>
      <c r="C10">
        <v>1002</v>
      </c>
      <c r="D10">
        <v>253</v>
      </c>
    </row>
    <row r="11" spans="1:4">
      <c r="A11" t="s">
        <v>13</v>
      </c>
      <c r="B11">
        <v>63001</v>
      </c>
      <c r="C11">
        <v>1102</v>
      </c>
      <c r="D11">
        <v>7047</v>
      </c>
    </row>
    <row r="12" spans="1:4">
      <c r="A12" t="s">
        <v>14</v>
      </c>
      <c r="B12">
        <v>63001</v>
      </c>
      <c r="C12">
        <v>1202</v>
      </c>
      <c r="D12">
        <v>23336</v>
      </c>
    </row>
    <row r="13" spans="1:4">
      <c r="A13" t="s">
        <v>15</v>
      </c>
      <c r="B13">
        <v>63001</v>
      </c>
      <c r="C13">
        <v>1302</v>
      </c>
      <c r="D13">
        <v>3935</v>
      </c>
    </row>
    <row r="14" spans="1:4">
      <c r="A14" t="s">
        <v>16</v>
      </c>
      <c r="B14">
        <v>63001</v>
      </c>
      <c r="C14">
        <v>1402</v>
      </c>
      <c r="D14">
        <v>187</v>
      </c>
    </row>
    <row r="15" spans="1:4">
      <c r="A15" t="s">
        <v>17</v>
      </c>
      <c r="B15">
        <v>63001</v>
      </c>
      <c r="C15">
        <v>1502</v>
      </c>
      <c r="D15">
        <v>545</v>
      </c>
    </row>
    <row r="16" spans="1:4">
      <c r="A16" t="s">
        <v>18</v>
      </c>
      <c r="B16">
        <v>63001</v>
      </c>
      <c r="C16">
        <v>1602</v>
      </c>
      <c r="D16">
        <v>8380</v>
      </c>
    </row>
    <row r="17" spans="1:4">
      <c r="A17" t="s">
        <v>19</v>
      </c>
      <c r="B17">
        <v>63001</v>
      </c>
      <c r="C17">
        <v>1702</v>
      </c>
      <c r="D17">
        <v>628</v>
      </c>
    </row>
    <row r="18" spans="1:4">
      <c r="A18" t="s">
        <v>20</v>
      </c>
      <c r="B18">
        <v>63001</v>
      </c>
      <c r="C18">
        <v>1802</v>
      </c>
      <c r="D18">
        <v>12001</v>
      </c>
    </row>
    <row r="19" spans="1:4">
      <c r="A19" t="s">
        <v>21</v>
      </c>
      <c r="B19">
        <v>63001</v>
      </c>
      <c r="C19">
        <v>1902</v>
      </c>
      <c r="D19">
        <v>524</v>
      </c>
    </row>
    <row r="20" spans="1:4">
      <c r="A20" t="s">
        <v>22</v>
      </c>
      <c r="B20">
        <v>63001</v>
      </c>
      <c r="C20">
        <v>2002</v>
      </c>
      <c r="D20">
        <v>2487</v>
      </c>
    </row>
    <row r="21" spans="1:4">
      <c r="A21" t="s">
        <v>23</v>
      </c>
      <c r="B21">
        <v>63001</v>
      </c>
      <c r="C21">
        <v>2102</v>
      </c>
      <c r="D21">
        <v>2961</v>
      </c>
    </row>
    <row r="22" spans="1:4">
      <c r="A22" t="s">
        <v>24</v>
      </c>
      <c r="B22">
        <v>63001</v>
      </c>
      <c r="C22">
        <v>2202</v>
      </c>
      <c r="D22">
        <v>229</v>
      </c>
    </row>
    <row r="23" spans="1:4">
      <c r="A23" t="s">
        <v>25</v>
      </c>
      <c r="B23">
        <v>63001</v>
      </c>
      <c r="C23">
        <v>2302</v>
      </c>
      <c r="D23">
        <v>6122</v>
      </c>
    </row>
    <row r="24" spans="1:4">
      <c r="A24" t="s">
        <v>26</v>
      </c>
      <c r="B24">
        <v>63001</v>
      </c>
      <c r="C24">
        <v>2402</v>
      </c>
      <c r="D24">
        <v>206</v>
      </c>
    </row>
    <row r="25" spans="1:4">
      <c r="A25" t="s">
        <v>27</v>
      </c>
      <c r="B25">
        <v>63001</v>
      </c>
      <c r="C25">
        <v>2502</v>
      </c>
      <c r="D25">
        <v>2421</v>
      </c>
    </row>
    <row r="26" spans="1:4">
      <c r="A26" t="s">
        <v>28</v>
      </c>
      <c r="B26">
        <v>63001</v>
      </c>
      <c r="C26">
        <v>2602</v>
      </c>
      <c r="D26">
        <v>88</v>
      </c>
    </row>
    <row r="27" spans="1:4">
      <c r="A27" t="s">
        <v>29</v>
      </c>
      <c r="B27">
        <v>63001</v>
      </c>
      <c r="C27">
        <v>2702</v>
      </c>
      <c r="D27">
        <v>199</v>
      </c>
    </row>
    <row r="28" spans="1:4">
      <c r="A28" t="s">
        <v>30</v>
      </c>
      <c r="B28">
        <v>63001</v>
      </c>
      <c r="C28">
        <v>3002</v>
      </c>
      <c r="D28">
        <v>2689</v>
      </c>
    </row>
    <row r="29" spans="1:4">
      <c r="A29" t="s">
        <v>31</v>
      </c>
      <c r="B29">
        <v>63001</v>
      </c>
      <c r="C29">
        <v>3102</v>
      </c>
      <c r="D29">
        <v>64100</v>
      </c>
    </row>
    <row r="30" spans="1:4">
      <c r="A30" t="s">
        <v>32</v>
      </c>
      <c r="B30">
        <v>63001</v>
      </c>
      <c r="C30">
        <v>3202</v>
      </c>
      <c r="D30">
        <v>4770</v>
      </c>
    </row>
    <row r="31" spans="1:4">
      <c r="A31" t="s">
        <v>33</v>
      </c>
      <c r="B31">
        <v>63001</v>
      </c>
      <c r="C31">
        <v>3302</v>
      </c>
      <c r="D31">
        <v>8948</v>
      </c>
    </row>
    <row r="32" spans="1:4">
      <c r="A32" t="s">
        <v>34</v>
      </c>
      <c r="B32">
        <v>63001</v>
      </c>
      <c r="C32">
        <v>3408</v>
      </c>
      <c r="D32">
        <v>8104</v>
      </c>
    </row>
    <row r="33" spans="1:4">
      <c r="A33" t="s">
        <v>35</v>
      </c>
      <c r="B33">
        <v>63001</v>
      </c>
      <c r="C33">
        <v>3409</v>
      </c>
      <c r="D33">
        <v>19584</v>
      </c>
    </row>
    <row r="34" spans="1:4">
      <c r="A34" t="s">
        <v>36</v>
      </c>
      <c r="B34">
        <v>63001</v>
      </c>
      <c r="C34">
        <v>3419</v>
      </c>
      <c r="D34">
        <v>2842</v>
      </c>
    </row>
    <row r="35" spans="1:4">
      <c r="A35" t="s">
        <v>37</v>
      </c>
      <c r="B35">
        <v>63001</v>
      </c>
      <c r="C35">
        <v>3422</v>
      </c>
      <c r="D35">
        <v>12424</v>
      </c>
    </row>
    <row r="36" spans="1:4">
      <c r="A36" t="s">
        <v>38</v>
      </c>
      <c r="B36">
        <v>63001</v>
      </c>
      <c r="C36">
        <v>3501</v>
      </c>
      <c r="D36">
        <v>33689</v>
      </c>
    </row>
    <row r="37" spans="1:4">
      <c r="A37" t="s">
        <v>39</v>
      </c>
      <c r="B37">
        <v>63001</v>
      </c>
      <c r="C37">
        <v>4019</v>
      </c>
      <c r="D37">
        <v>4158</v>
      </c>
    </row>
    <row r="38" spans="1:4">
      <c r="A38" t="s">
        <v>40</v>
      </c>
      <c r="B38">
        <v>63001</v>
      </c>
      <c r="C38">
        <v>4020</v>
      </c>
      <c r="D38">
        <v>1465</v>
      </c>
    </row>
    <row r="39" spans="1:4">
      <c r="A39" t="s">
        <v>41</v>
      </c>
      <c r="B39">
        <v>63001</v>
      </c>
      <c r="C39">
        <v>4026</v>
      </c>
      <c r="D39">
        <v>6981</v>
      </c>
    </row>
    <row r="40" spans="1:4">
      <c r="A40" t="s">
        <v>42</v>
      </c>
      <c r="B40">
        <v>63001</v>
      </c>
      <c r="C40">
        <v>4043</v>
      </c>
      <c r="D40">
        <v>28981</v>
      </c>
    </row>
    <row r="41" spans="1:4">
      <c r="A41" t="s">
        <v>43</v>
      </c>
      <c r="B41">
        <v>63001</v>
      </c>
      <c r="C41">
        <v>4055</v>
      </c>
      <c r="D41">
        <v>164</v>
      </c>
    </row>
    <row r="42" spans="1:4">
      <c r="A42" t="s">
        <v>44</v>
      </c>
      <c r="B42">
        <v>63001</v>
      </c>
      <c r="C42">
        <v>4061</v>
      </c>
      <c r="D42">
        <v>5226</v>
      </c>
    </row>
    <row r="43" spans="1:4">
      <c r="A43" t="s">
        <v>45</v>
      </c>
      <c r="B43">
        <v>63001</v>
      </c>
      <c r="C43">
        <v>4098</v>
      </c>
      <c r="D43">
        <v>24929</v>
      </c>
    </row>
    <row r="44" spans="1:4">
      <c r="A44" t="s">
        <v>46</v>
      </c>
      <c r="B44">
        <v>63001</v>
      </c>
      <c r="C44">
        <v>4099</v>
      </c>
      <c r="D44">
        <v>13888</v>
      </c>
    </row>
    <row r="45" spans="1:4">
      <c r="A45" t="s">
        <v>47</v>
      </c>
      <c r="B45">
        <v>63001</v>
      </c>
      <c r="C45">
        <v>5017</v>
      </c>
      <c r="D45">
        <v>18891</v>
      </c>
    </row>
    <row r="46" spans="1:4">
      <c r="A46" t="s">
        <v>48</v>
      </c>
      <c r="B46">
        <v>63001</v>
      </c>
      <c r="C46">
        <v>5113</v>
      </c>
      <c r="D46">
        <v>37098</v>
      </c>
    </row>
    <row r="47" spans="1:4">
      <c r="A47" t="s">
        <v>49</v>
      </c>
      <c r="B47">
        <v>63001</v>
      </c>
      <c r="C47">
        <v>5201</v>
      </c>
      <c r="D47">
        <v>37687</v>
      </c>
    </row>
    <row r="48" spans="1:4">
      <c r="A48" t="s">
        <v>50</v>
      </c>
      <c r="B48">
        <v>63001</v>
      </c>
      <c r="C48">
        <v>5202</v>
      </c>
      <c r="D48">
        <v>20477</v>
      </c>
    </row>
    <row r="49" spans="1:4">
      <c r="A49" t="s">
        <v>51</v>
      </c>
      <c r="B49">
        <v>63001</v>
      </c>
      <c r="C49">
        <v>5207</v>
      </c>
      <c r="D49">
        <v>32932</v>
      </c>
    </row>
    <row r="50" spans="1:4">
      <c r="A50" t="s">
        <v>52</v>
      </c>
      <c r="B50">
        <v>63001</v>
      </c>
      <c r="C50">
        <v>5306</v>
      </c>
      <c r="D50">
        <v>38060</v>
      </c>
    </row>
    <row r="51" spans="1:4">
      <c r="A51" t="s">
        <v>53</v>
      </c>
      <c r="B51">
        <v>63001</v>
      </c>
      <c r="C51">
        <v>5401</v>
      </c>
      <c r="D51">
        <v>36822</v>
      </c>
    </row>
    <row r="52" spans="1:4">
      <c r="A52" t="s">
        <v>54</v>
      </c>
      <c r="B52">
        <v>63001</v>
      </c>
      <c r="C52">
        <v>5501</v>
      </c>
      <c r="D52">
        <v>28047</v>
      </c>
    </row>
    <row r="53" spans="1:4">
      <c r="A53" t="s">
        <v>55</v>
      </c>
      <c r="B53">
        <v>63001</v>
      </c>
      <c r="C53">
        <v>5602</v>
      </c>
      <c r="D53">
        <v>32946</v>
      </c>
    </row>
    <row r="54" spans="1:4">
      <c r="A54" t="s">
        <v>56</v>
      </c>
      <c r="B54">
        <v>63001</v>
      </c>
      <c r="C54">
        <v>5702</v>
      </c>
      <c r="D54">
        <v>45863</v>
      </c>
    </row>
    <row r="55" spans="1:4">
      <c r="A55" t="s">
        <v>57</v>
      </c>
      <c r="B55">
        <v>63001</v>
      </c>
      <c r="C55">
        <v>5705</v>
      </c>
      <c r="D55">
        <v>41647</v>
      </c>
    </row>
    <row r="56" spans="1:4">
      <c r="A56" t="s">
        <v>58</v>
      </c>
      <c r="B56">
        <v>63001</v>
      </c>
      <c r="C56">
        <v>5715</v>
      </c>
      <c r="D56">
        <v>39781</v>
      </c>
    </row>
    <row r="57" spans="1:4">
      <c r="A57" t="s">
        <v>59</v>
      </c>
      <c r="B57">
        <v>63001</v>
      </c>
      <c r="C57">
        <v>5716</v>
      </c>
      <c r="D57">
        <v>28618</v>
      </c>
    </row>
    <row r="58" spans="1:4">
      <c r="A58" t="s">
        <v>60</v>
      </c>
      <c r="B58">
        <v>63001</v>
      </c>
      <c r="C58">
        <v>5721</v>
      </c>
      <c r="D58">
        <v>52581</v>
      </c>
    </row>
    <row r="59" spans="1:4">
      <c r="A59" t="s">
        <v>61</v>
      </c>
      <c r="B59">
        <v>63001</v>
      </c>
      <c r="C59">
        <v>5902</v>
      </c>
      <c r="D59">
        <v>37183</v>
      </c>
    </row>
    <row r="60" spans="1:4">
      <c r="A60" t="s">
        <v>62</v>
      </c>
      <c r="B60">
        <v>63001</v>
      </c>
      <c r="C60">
        <v>5903</v>
      </c>
      <c r="D60">
        <v>31180</v>
      </c>
    </row>
    <row r="61" spans="1:4">
      <c r="A61" t="s">
        <v>63</v>
      </c>
      <c r="B61">
        <v>63001</v>
      </c>
      <c r="C61">
        <v>6002</v>
      </c>
      <c r="D61">
        <v>120</v>
      </c>
    </row>
    <row r="62" spans="1:4">
      <c r="A62" t="s">
        <v>64</v>
      </c>
      <c r="B62">
        <v>63001</v>
      </c>
      <c r="C62">
        <v>6004</v>
      </c>
      <c r="D62">
        <v>3101</v>
      </c>
    </row>
    <row r="63" spans="1:4">
      <c r="A63" t="s">
        <v>65</v>
      </c>
      <c r="B63">
        <v>63001</v>
      </c>
      <c r="C63">
        <v>7001</v>
      </c>
      <c r="D63">
        <v>695</v>
      </c>
    </row>
    <row r="64" spans="1:4">
      <c r="A64" t="s">
        <v>66</v>
      </c>
      <c r="B64">
        <v>63001</v>
      </c>
      <c r="C64">
        <v>9001</v>
      </c>
      <c r="D64">
        <v>20102</v>
      </c>
    </row>
    <row r="65" spans="1:4">
      <c r="A65" t="s">
        <v>67</v>
      </c>
      <c r="B65">
        <v>63001</v>
      </c>
      <c r="C65">
        <v>9301</v>
      </c>
      <c r="D65">
        <v>99</v>
      </c>
    </row>
    <row r="66" spans="1:4">
      <c r="A66" t="s">
        <v>68</v>
      </c>
      <c r="B66">
        <v>63001</v>
      </c>
      <c r="C66">
        <v>9401</v>
      </c>
      <c r="D66">
        <v>8825</v>
      </c>
    </row>
    <row r="67" spans="1:4">
      <c r="A67" t="s">
        <v>69</v>
      </c>
      <c r="B67">
        <v>63001</v>
      </c>
      <c r="C67">
        <v>9668</v>
      </c>
      <c r="D67">
        <v>827</v>
      </c>
    </row>
    <row r="68" spans="1:4">
      <c r="A68" t="s">
        <v>70</v>
      </c>
      <c r="B68">
        <v>63001</v>
      </c>
      <c r="C68">
        <v>9690</v>
      </c>
      <c r="D68">
        <v>101</v>
      </c>
    </row>
    <row r="69" spans="1:4">
      <c r="A69" t="s">
        <v>71</v>
      </c>
      <c r="B69">
        <v>63001</v>
      </c>
      <c r="C69">
        <v>10009</v>
      </c>
      <c r="D69">
        <v>115</v>
      </c>
    </row>
    <row r="70" spans="1:4">
      <c r="A70" t="s">
        <v>72</v>
      </c>
      <c r="B70">
        <v>63001</v>
      </c>
      <c r="C70">
        <v>10755</v>
      </c>
      <c r="D70">
        <v>4</v>
      </c>
    </row>
    <row r="71" spans="1:4">
      <c r="A71" t="s">
        <v>73</v>
      </c>
      <c r="B71">
        <v>63001</v>
      </c>
      <c r="C71">
        <v>10824</v>
      </c>
      <c r="D71">
        <v>614</v>
      </c>
    </row>
    <row r="72" spans="1:4">
      <c r="A72" t="s">
        <v>74</v>
      </c>
      <c r="B72">
        <v>63023</v>
      </c>
      <c r="C72">
        <v>202</v>
      </c>
      <c r="D72">
        <v>26143</v>
      </c>
    </row>
    <row r="73" spans="1:4">
      <c r="A73" t="s">
        <v>75</v>
      </c>
      <c r="B73">
        <v>63023</v>
      </c>
      <c r="C73">
        <v>302</v>
      </c>
      <c r="D73">
        <v>12247</v>
      </c>
    </row>
    <row r="74" spans="1:4">
      <c r="A74" t="s">
        <v>76</v>
      </c>
      <c r="B74">
        <v>63023</v>
      </c>
      <c r="C74">
        <v>402</v>
      </c>
      <c r="D74">
        <v>6568</v>
      </c>
    </row>
    <row r="75" spans="1:4">
      <c r="A75" t="s">
        <v>77</v>
      </c>
      <c r="B75">
        <v>63023</v>
      </c>
      <c r="C75">
        <v>502</v>
      </c>
      <c r="D75">
        <v>5977</v>
      </c>
    </row>
    <row r="76" spans="1:4">
      <c r="A76" t="s">
        <v>78</v>
      </c>
      <c r="B76">
        <v>63023</v>
      </c>
      <c r="C76">
        <v>602</v>
      </c>
      <c r="D76">
        <v>18663</v>
      </c>
    </row>
    <row r="77" spans="1:4">
      <c r="A77" t="s">
        <v>79</v>
      </c>
      <c r="B77">
        <v>63023</v>
      </c>
      <c r="C77">
        <v>701</v>
      </c>
      <c r="D77">
        <v>30697</v>
      </c>
    </row>
    <row r="78" spans="1:4">
      <c r="A78" t="s">
        <v>80</v>
      </c>
      <c r="B78">
        <v>63023</v>
      </c>
      <c r="C78">
        <v>802</v>
      </c>
      <c r="D78">
        <v>10406</v>
      </c>
    </row>
    <row r="79" spans="1:4">
      <c r="A79" t="s">
        <v>81</v>
      </c>
      <c r="B79">
        <v>63023</v>
      </c>
      <c r="C79">
        <v>902</v>
      </c>
      <c r="D79">
        <v>44885</v>
      </c>
    </row>
    <row r="80" spans="1:4">
      <c r="A80" t="s">
        <v>82</v>
      </c>
      <c r="B80">
        <v>63023</v>
      </c>
      <c r="C80">
        <v>1002</v>
      </c>
      <c r="D80">
        <v>18629</v>
      </c>
    </row>
    <row r="81" spans="1:4">
      <c r="A81" t="s">
        <v>83</v>
      </c>
      <c r="B81">
        <v>63023</v>
      </c>
      <c r="C81">
        <v>1102</v>
      </c>
      <c r="D81">
        <v>8119</v>
      </c>
    </row>
    <row r="82" spans="1:4">
      <c r="A82" t="s">
        <v>84</v>
      </c>
      <c r="B82">
        <v>63023</v>
      </c>
      <c r="C82">
        <v>1202</v>
      </c>
      <c r="D82">
        <v>28442</v>
      </c>
    </row>
    <row r="83" spans="1:4">
      <c r="A83" t="s">
        <v>85</v>
      </c>
      <c r="B83">
        <v>63023</v>
      </c>
      <c r="C83">
        <v>1302</v>
      </c>
      <c r="D83">
        <v>36548</v>
      </c>
    </row>
    <row r="84" spans="1:4">
      <c r="A84" t="s">
        <v>86</v>
      </c>
      <c r="B84">
        <v>63023</v>
      </c>
      <c r="C84">
        <v>1402</v>
      </c>
      <c r="D84">
        <v>11688</v>
      </c>
    </row>
    <row r="85" spans="1:4">
      <c r="A85" t="s">
        <v>87</v>
      </c>
      <c r="B85">
        <v>63023</v>
      </c>
      <c r="C85">
        <v>1502</v>
      </c>
      <c r="D85">
        <v>36020</v>
      </c>
    </row>
    <row r="86" spans="1:4">
      <c r="A86" t="s">
        <v>88</v>
      </c>
      <c r="B86">
        <v>63023</v>
      </c>
      <c r="C86">
        <v>1602</v>
      </c>
      <c r="D86">
        <v>5860</v>
      </c>
    </row>
    <row r="87" spans="1:4">
      <c r="A87" t="s">
        <v>89</v>
      </c>
      <c r="B87">
        <v>63023</v>
      </c>
      <c r="C87">
        <v>1702</v>
      </c>
      <c r="D87">
        <v>46472</v>
      </c>
    </row>
    <row r="88" spans="1:4">
      <c r="A88" t="s">
        <v>90</v>
      </c>
      <c r="B88">
        <v>63023</v>
      </c>
      <c r="C88">
        <v>1802</v>
      </c>
      <c r="D88">
        <v>6778</v>
      </c>
    </row>
    <row r="89" spans="1:4">
      <c r="A89" t="s">
        <v>91</v>
      </c>
      <c r="B89">
        <v>63023</v>
      </c>
      <c r="C89">
        <v>1902</v>
      </c>
      <c r="D89">
        <v>40248</v>
      </c>
    </row>
    <row r="90" spans="1:4">
      <c r="A90" t="s">
        <v>92</v>
      </c>
      <c r="B90">
        <v>63023</v>
      </c>
      <c r="C90">
        <v>2002</v>
      </c>
      <c r="D90">
        <v>56529</v>
      </c>
    </row>
    <row r="91" spans="1:4">
      <c r="A91" t="s">
        <v>93</v>
      </c>
      <c r="B91">
        <v>63023</v>
      </c>
      <c r="C91">
        <v>2102</v>
      </c>
      <c r="D91">
        <v>18793</v>
      </c>
    </row>
    <row r="92" spans="1:4">
      <c r="A92" t="s">
        <v>94</v>
      </c>
      <c r="B92">
        <v>63023</v>
      </c>
      <c r="C92">
        <v>2202</v>
      </c>
      <c r="D92">
        <v>12722</v>
      </c>
    </row>
    <row r="93" spans="1:4">
      <c r="A93" t="s">
        <v>95</v>
      </c>
      <c r="B93">
        <v>63023</v>
      </c>
      <c r="C93">
        <v>2302</v>
      </c>
      <c r="D93">
        <v>6023</v>
      </c>
    </row>
    <row r="94" spans="1:4">
      <c r="A94" t="s">
        <v>96</v>
      </c>
      <c r="B94">
        <v>63023</v>
      </c>
      <c r="C94">
        <v>2402</v>
      </c>
      <c r="D94">
        <v>12682</v>
      </c>
    </row>
    <row r="95" spans="1:4">
      <c r="A95" t="s">
        <v>97</v>
      </c>
      <c r="B95">
        <v>63023</v>
      </c>
      <c r="C95">
        <v>2502</v>
      </c>
      <c r="D95">
        <v>15380</v>
      </c>
    </row>
    <row r="96" spans="1:4">
      <c r="A96" t="s">
        <v>98</v>
      </c>
      <c r="B96">
        <v>63023</v>
      </c>
      <c r="C96">
        <v>2602</v>
      </c>
      <c r="D96">
        <v>8975</v>
      </c>
    </row>
    <row r="97" spans="1:4">
      <c r="A97" t="s">
        <v>99</v>
      </c>
      <c r="B97">
        <v>63023</v>
      </c>
      <c r="C97">
        <v>2702</v>
      </c>
      <c r="D97">
        <v>7215</v>
      </c>
    </row>
    <row r="98" spans="1:4">
      <c r="A98" t="s">
        <v>100</v>
      </c>
      <c r="B98">
        <v>63023</v>
      </c>
      <c r="C98">
        <v>3002</v>
      </c>
      <c r="D98">
        <v>54584</v>
      </c>
    </row>
    <row r="99" spans="1:4">
      <c r="A99" t="s">
        <v>101</v>
      </c>
      <c r="B99">
        <v>63023</v>
      </c>
      <c r="C99">
        <v>3102</v>
      </c>
      <c r="D99">
        <v>40082</v>
      </c>
    </row>
    <row r="100" spans="1:4">
      <c r="A100" t="s">
        <v>102</v>
      </c>
      <c r="B100">
        <v>63023</v>
      </c>
      <c r="C100">
        <v>3202</v>
      </c>
      <c r="D100">
        <v>15861</v>
      </c>
    </row>
    <row r="101" spans="1:4">
      <c r="A101" t="s">
        <v>103</v>
      </c>
      <c r="B101">
        <v>63023</v>
      </c>
      <c r="C101">
        <v>3302</v>
      </c>
      <c r="D101">
        <v>36903</v>
      </c>
    </row>
    <row r="102" spans="1:4">
      <c r="A102" t="s">
        <v>104</v>
      </c>
      <c r="B102">
        <v>63023</v>
      </c>
      <c r="C102">
        <v>3408</v>
      </c>
      <c r="D102">
        <v>25451</v>
      </c>
    </row>
    <row r="103" spans="1:4">
      <c r="A103" t="s">
        <v>105</v>
      </c>
      <c r="B103">
        <v>63023</v>
      </c>
      <c r="C103">
        <v>3409</v>
      </c>
      <c r="D103">
        <v>43176</v>
      </c>
    </row>
    <row r="104" spans="1:4">
      <c r="A104" t="s">
        <v>106</v>
      </c>
      <c r="B104">
        <v>63023</v>
      </c>
      <c r="C104">
        <v>3419</v>
      </c>
      <c r="D104">
        <v>3615</v>
      </c>
    </row>
    <row r="105" spans="1:4">
      <c r="A105" t="s">
        <v>107</v>
      </c>
      <c r="B105">
        <v>63023</v>
      </c>
      <c r="C105">
        <v>3422</v>
      </c>
      <c r="D105">
        <v>42690</v>
      </c>
    </row>
    <row r="106" spans="1:4">
      <c r="A106" t="s">
        <v>108</v>
      </c>
      <c r="B106">
        <v>63023</v>
      </c>
      <c r="C106">
        <v>3501</v>
      </c>
      <c r="D106">
        <v>32622</v>
      </c>
    </row>
    <row r="107" spans="1:4">
      <c r="A107" t="s">
        <v>109</v>
      </c>
      <c r="B107">
        <v>63023</v>
      </c>
      <c r="C107">
        <v>4019</v>
      </c>
      <c r="D107">
        <v>931</v>
      </c>
    </row>
    <row r="108" spans="1:4">
      <c r="A108" t="s">
        <v>110</v>
      </c>
      <c r="B108">
        <v>63023</v>
      </c>
      <c r="C108">
        <v>4020</v>
      </c>
      <c r="D108">
        <v>748</v>
      </c>
    </row>
    <row r="109" spans="1:4">
      <c r="A109" t="s">
        <v>111</v>
      </c>
      <c r="B109">
        <v>63023</v>
      </c>
      <c r="C109">
        <v>4026</v>
      </c>
      <c r="D109">
        <v>61822</v>
      </c>
    </row>
    <row r="110" spans="1:4">
      <c r="A110" t="s">
        <v>112</v>
      </c>
      <c r="B110">
        <v>63023</v>
      </c>
      <c r="C110">
        <v>4043</v>
      </c>
      <c r="D110">
        <v>262718</v>
      </c>
    </row>
    <row r="111" spans="1:4">
      <c r="A111" t="s">
        <v>113</v>
      </c>
      <c r="B111">
        <v>63023</v>
      </c>
      <c r="C111">
        <v>4055</v>
      </c>
      <c r="D111">
        <v>678</v>
      </c>
    </row>
    <row r="112" spans="1:4">
      <c r="A112" t="s">
        <v>114</v>
      </c>
      <c r="B112">
        <v>63023</v>
      </c>
      <c r="C112">
        <v>4061</v>
      </c>
      <c r="D112">
        <v>83363</v>
      </c>
    </row>
    <row r="113" spans="1:4">
      <c r="A113" t="s">
        <v>115</v>
      </c>
      <c r="B113">
        <v>63023</v>
      </c>
      <c r="C113">
        <v>4098</v>
      </c>
      <c r="D113">
        <v>121724</v>
      </c>
    </row>
    <row r="114" spans="1:4">
      <c r="A114" t="s">
        <v>116</v>
      </c>
      <c r="B114">
        <v>63023</v>
      </c>
      <c r="C114">
        <v>4099</v>
      </c>
      <c r="D114">
        <v>83949</v>
      </c>
    </row>
    <row r="115" spans="1:4">
      <c r="A115" t="s">
        <v>117</v>
      </c>
      <c r="B115">
        <v>63023</v>
      </c>
      <c r="C115">
        <v>5017</v>
      </c>
      <c r="D115">
        <v>7046</v>
      </c>
    </row>
    <row r="116" spans="1:4">
      <c r="A116" t="s">
        <v>118</v>
      </c>
      <c r="B116">
        <v>63023</v>
      </c>
      <c r="C116">
        <v>5113</v>
      </c>
      <c r="D116">
        <v>56898</v>
      </c>
    </row>
    <row r="117" spans="1:4">
      <c r="A117" t="s">
        <v>119</v>
      </c>
      <c r="B117">
        <v>63023</v>
      </c>
      <c r="C117">
        <v>5201</v>
      </c>
      <c r="D117">
        <v>51547</v>
      </c>
    </row>
    <row r="118" spans="1:4">
      <c r="A118" t="s">
        <v>120</v>
      </c>
      <c r="B118">
        <v>63023</v>
      </c>
      <c r="C118">
        <v>5202</v>
      </c>
      <c r="D118">
        <v>33165</v>
      </c>
    </row>
    <row r="119" spans="1:4">
      <c r="A119" t="s">
        <v>121</v>
      </c>
      <c r="B119">
        <v>63023</v>
      </c>
      <c r="C119">
        <v>5207</v>
      </c>
      <c r="D119">
        <v>35782</v>
      </c>
    </row>
    <row r="120" spans="1:4">
      <c r="A120" t="s">
        <v>122</v>
      </c>
      <c r="B120">
        <v>63023</v>
      </c>
      <c r="C120">
        <v>5306</v>
      </c>
      <c r="D120">
        <v>45560</v>
      </c>
    </row>
    <row r="121" spans="1:4">
      <c r="A121" t="s">
        <v>123</v>
      </c>
      <c r="B121">
        <v>63023</v>
      </c>
      <c r="C121">
        <v>5401</v>
      </c>
      <c r="D121">
        <v>39734</v>
      </c>
    </row>
    <row r="122" spans="1:4">
      <c r="A122" t="s">
        <v>124</v>
      </c>
      <c r="B122">
        <v>63023</v>
      </c>
      <c r="C122">
        <v>5501</v>
      </c>
      <c r="D122">
        <v>57862</v>
      </c>
    </row>
    <row r="123" spans="1:4">
      <c r="A123" t="s">
        <v>125</v>
      </c>
      <c r="B123">
        <v>63023</v>
      </c>
      <c r="C123">
        <v>5602</v>
      </c>
      <c r="D123">
        <v>57447</v>
      </c>
    </row>
    <row r="124" spans="1:4">
      <c r="A124" t="s">
        <v>126</v>
      </c>
      <c r="B124">
        <v>63023</v>
      </c>
      <c r="C124">
        <v>5702</v>
      </c>
      <c r="D124">
        <v>33233</v>
      </c>
    </row>
    <row r="125" spans="1:4">
      <c r="A125" t="s">
        <v>127</v>
      </c>
      <c r="B125">
        <v>63023</v>
      </c>
      <c r="C125">
        <v>5705</v>
      </c>
      <c r="D125">
        <v>33846</v>
      </c>
    </row>
    <row r="126" spans="1:4">
      <c r="A126" t="s">
        <v>128</v>
      </c>
      <c r="B126">
        <v>63023</v>
      </c>
      <c r="C126">
        <v>5715</v>
      </c>
      <c r="D126">
        <v>33803</v>
      </c>
    </row>
    <row r="127" spans="1:4">
      <c r="A127" t="s">
        <v>129</v>
      </c>
      <c r="B127">
        <v>63023</v>
      </c>
      <c r="C127">
        <v>5716</v>
      </c>
      <c r="D127">
        <v>14213</v>
      </c>
    </row>
    <row r="128" spans="1:4">
      <c r="A128" t="s">
        <v>130</v>
      </c>
      <c r="B128">
        <v>63023</v>
      </c>
      <c r="C128">
        <v>5721</v>
      </c>
      <c r="D128">
        <v>44448</v>
      </c>
    </row>
    <row r="129" spans="1:4">
      <c r="A129" t="s">
        <v>131</v>
      </c>
      <c r="B129">
        <v>63023</v>
      </c>
      <c r="C129">
        <v>5902</v>
      </c>
      <c r="D129">
        <v>46522</v>
      </c>
    </row>
    <row r="130" spans="1:4">
      <c r="A130" t="s">
        <v>132</v>
      </c>
      <c r="B130">
        <v>63023</v>
      </c>
      <c r="C130">
        <v>5903</v>
      </c>
      <c r="D130">
        <v>50500</v>
      </c>
    </row>
    <row r="131" spans="1:4">
      <c r="A131" t="s">
        <v>133</v>
      </c>
      <c r="B131">
        <v>63023</v>
      </c>
      <c r="C131">
        <v>6002</v>
      </c>
      <c r="D131">
        <v>1131</v>
      </c>
    </row>
    <row r="132" spans="1:4">
      <c r="A132" t="s">
        <v>134</v>
      </c>
      <c r="B132">
        <v>63023</v>
      </c>
      <c r="C132">
        <v>6004</v>
      </c>
      <c r="D132">
        <v>4974</v>
      </c>
    </row>
    <row r="133" spans="1:4">
      <c r="A133" t="s">
        <v>135</v>
      </c>
      <c r="B133">
        <v>63023</v>
      </c>
      <c r="C133">
        <v>7001</v>
      </c>
      <c r="D133">
        <v>248</v>
      </c>
    </row>
    <row r="134" spans="1:4">
      <c r="A134" t="s">
        <v>136</v>
      </c>
      <c r="B134">
        <v>63023</v>
      </c>
      <c r="C134">
        <v>9001</v>
      </c>
      <c r="D134">
        <v>26146</v>
      </c>
    </row>
    <row r="135" spans="1:4">
      <c r="A135" t="s">
        <v>137</v>
      </c>
      <c r="B135">
        <v>63023</v>
      </c>
      <c r="C135">
        <v>9301</v>
      </c>
      <c r="D135">
        <v>168</v>
      </c>
    </row>
    <row r="136" spans="1:4">
      <c r="A136" t="s">
        <v>138</v>
      </c>
      <c r="B136">
        <v>63023</v>
      </c>
      <c r="C136">
        <v>9401</v>
      </c>
      <c r="D136">
        <v>14800</v>
      </c>
    </row>
    <row r="137" spans="1:4">
      <c r="A137" t="s">
        <v>139</v>
      </c>
      <c r="B137">
        <v>63023</v>
      </c>
      <c r="C137">
        <v>9668</v>
      </c>
      <c r="D137">
        <v>945</v>
      </c>
    </row>
    <row r="138" spans="1:4">
      <c r="A138" t="s">
        <v>140</v>
      </c>
      <c r="B138">
        <v>63023</v>
      </c>
      <c r="C138">
        <v>9690</v>
      </c>
      <c r="D138">
        <v>2557</v>
      </c>
    </row>
    <row r="139" spans="1:4">
      <c r="A139" t="s">
        <v>141</v>
      </c>
      <c r="B139">
        <v>63023</v>
      </c>
      <c r="C139">
        <v>10009</v>
      </c>
      <c r="D139">
        <v>100</v>
      </c>
    </row>
    <row r="140" spans="1:4">
      <c r="A140" t="s">
        <v>142</v>
      </c>
      <c r="B140">
        <v>63023</v>
      </c>
      <c r="C140">
        <v>10755</v>
      </c>
      <c r="D140">
        <v>110</v>
      </c>
    </row>
    <row r="141" spans="1:4">
      <c r="A141" t="s">
        <v>143</v>
      </c>
      <c r="B141">
        <v>63023</v>
      </c>
      <c r="C141">
        <v>10824</v>
      </c>
      <c r="D141">
        <v>803</v>
      </c>
    </row>
    <row r="142" spans="1:4">
      <c r="A142" t="s">
        <v>196</v>
      </c>
    </row>
    <row r="143" spans="1:4">
      <c r="A143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selection activeCell="K1" sqref="K1:K1048576"/>
    </sheetView>
  </sheetViews>
  <sheetFormatPr defaultRowHeight="12.75"/>
  <cols>
    <col min="7" max="7" width="9.28515625" bestFit="1" customWidth="1"/>
    <col min="8" max="8" width="9.42578125" bestFit="1" customWidth="1"/>
  </cols>
  <sheetData>
    <row r="1" spans="1:8">
      <c r="B1">
        <v>63001</v>
      </c>
      <c r="C1">
        <v>63023</v>
      </c>
      <c r="D1">
        <v>63001</v>
      </c>
      <c r="E1">
        <v>63023</v>
      </c>
      <c r="G1">
        <v>63001</v>
      </c>
      <c r="H1">
        <v>63023</v>
      </c>
    </row>
    <row r="2" spans="1:8">
      <c r="A2">
        <v>202</v>
      </c>
      <c r="B2">
        <f>SUMIFS('1'!$D$2:$D$143,'1'!$B$2:$B$143,B$1,'1'!$C$2:$C$143,$A2)</f>
        <v>8932</v>
      </c>
      <c r="C2">
        <f>SUMIFS('1'!$D$2:$D$143,'1'!$B$2:$B$143,C$1,'1'!$C$2:$C$143,$A2)</f>
        <v>26239</v>
      </c>
      <c r="D2">
        <f>SUMIFS('2'!$D$2:$D$143,'2'!$B$2:$B$143,D$1,'2'!$C$2:$C$143,$A2)</f>
        <v>8907</v>
      </c>
      <c r="E2">
        <f>SUMIFS('2'!$D$2:$D$143,'2'!$B$2:$B$143,E$1,'2'!$C$2:$C$143,$A2)</f>
        <v>26143</v>
      </c>
      <c r="G2" s="41">
        <f>(B2+D2)/2</f>
        <v>8919.5</v>
      </c>
      <c r="H2" s="41">
        <f>(C2+E2)/2</f>
        <v>26191</v>
      </c>
    </row>
    <row r="3" spans="1:8">
      <c r="A3">
        <v>302</v>
      </c>
      <c r="B3">
        <f>SUMIFS('1'!$D$2:$D$143,'1'!$B$2:$B$143,B$1,'1'!$C$2:$C$143,$A3)</f>
        <v>364</v>
      </c>
      <c r="C3">
        <f>SUMIFS('1'!$D$2:$D$143,'1'!$B$2:$B$143,C$1,'1'!$C$2:$C$143,$A3)</f>
        <v>12300</v>
      </c>
      <c r="D3">
        <f>SUMIFS('2'!$D$2:$D$143,'2'!$B$2:$B$143,D$1,'2'!$C$2:$C$143,$A3)</f>
        <v>363</v>
      </c>
      <c r="E3">
        <f>SUMIFS('2'!$D$2:$D$143,'2'!$B$2:$B$143,E$1,'2'!$C$2:$C$143,$A3)</f>
        <v>12247</v>
      </c>
      <c r="G3" s="41">
        <f t="shared" ref="G3:G65" si="0">(B3+D3)/2</f>
        <v>363.5</v>
      </c>
      <c r="H3" s="41">
        <f t="shared" ref="H3:H65" si="1">(C3+E3)/2</f>
        <v>12273.5</v>
      </c>
    </row>
    <row r="4" spans="1:8">
      <c r="A4">
        <v>402</v>
      </c>
      <c r="B4">
        <f>SUMIFS('1'!$D$2:$D$143,'1'!$B$2:$B$143,B$1,'1'!$C$2:$C$143,$A4)</f>
        <v>10285</v>
      </c>
      <c r="C4">
        <f>SUMIFS('1'!$D$2:$D$143,'1'!$B$2:$B$143,C$1,'1'!$C$2:$C$143,$A4)</f>
        <v>6583</v>
      </c>
      <c r="D4">
        <f>SUMIFS('2'!$D$2:$D$143,'2'!$B$2:$B$143,D$1,'2'!$C$2:$C$143,$A4)</f>
        <v>10263</v>
      </c>
      <c r="E4">
        <f>SUMIFS('2'!$D$2:$D$143,'2'!$B$2:$B$143,E$1,'2'!$C$2:$C$143,$A4)</f>
        <v>6568</v>
      </c>
      <c r="G4" s="41">
        <f t="shared" si="0"/>
        <v>10274</v>
      </c>
      <c r="H4" s="41">
        <f t="shared" si="1"/>
        <v>6575.5</v>
      </c>
    </row>
    <row r="5" spans="1:8">
      <c r="A5">
        <v>502</v>
      </c>
      <c r="B5">
        <f>SUMIFS('1'!$D$2:$D$143,'1'!$B$2:$B$143,B$1,'1'!$C$2:$C$143,$A5)</f>
        <v>10421</v>
      </c>
      <c r="C5">
        <f>SUMIFS('1'!$D$2:$D$143,'1'!$B$2:$B$143,C$1,'1'!$C$2:$C$143,$A5)</f>
        <v>5981</v>
      </c>
      <c r="D5">
        <f>SUMIFS('2'!$D$2:$D$143,'2'!$B$2:$B$143,D$1,'2'!$C$2:$C$143,$A5)</f>
        <v>10397</v>
      </c>
      <c r="E5">
        <f>SUMIFS('2'!$D$2:$D$143,'2'!$B$2:$B$143,E$1,'2'!$C$2:$C$143,$A5)</f>
        <v>5977</v>
      </c>
      <c r="G5" s="41">
        <f t="shared" si="0"/>
        <v>10409</v>
      </c>
      <c r="H5" s="41">
        <f t="shared" si="1"/>
        <v>5979</v>
      </c>
    </row>
    <row r="6" spans="1:8">
      <c r="A6">
        <v>602</v>
      </c>
      <c r="B6">
        <f>SUMIFS('1'!$D$2:$D$143,'1'!$B$2:$B$143,B$1,'1'!$C$2:$C$143,$A6)</f>
        <v>319</v>
      </c>
      <c r="C6">
        <f>SUMIFS('1'!$D$2:$D$143,'1'!$B$2:$B$143,C$1,'1'!$C$2:$C$143,$A6)</f>
        <v>18718</v>
      </c>
      <c r="D6">
        <f>SUMIFS('2'!$D$2:$D$143,'2'!$B$2:$B$143,D$1,'2'!$C$2:$C$143,$A6)</f>
        <v>317</v>
      </c>
      <c r="E6">
        <f>SUMIFS('2'!$D$2:$D$143,'2'!$B$2:$B$143,E$1,'2'!$C$2:$C$143,$A6)</f>
        <v>18663</v>
      </c>
      <c r="G6" s="41">
        <f t="shared" si="0"/>
        <v>318</v>
      </c>
      <c r="H6" s="41">
        <f t="shared" si="1"/>
        <v>18690.5</v>
      </c>
    </row>
    <row r="7" spans="1:8">
      <c r="A7">
        <v>701</v>
      </c>
      <c r="B7">
        <f>SUMIFS('1'!$D$2:$D$143,'1'!$B$2:$B$143,B$1,'1'!$C$2:$C$143,$A7)</f>
        <v>62859</v>
      </c>
      <c r="C7">
        <f>SUMIFS('1'!$D$2:$D$143,'1'!$B$2:$B$143,C$1,'1'!$C$2:$C$143,$A7)</f>
        <v>30385</v>
      </c>
      <c r="D7">
        <f>SUMIFS('2'!$D$2:$D$143,'2'!$B$2:$B$143,D$1,'2'!$C$2:$C$143,$A7)</f>
        <v>63090</v>
      </c>
      <c r="E7">
        <f>SUMIFS('2'!$D$2:$D$143,'2'!$B$2:$B$143,E$1,'2'!$C$2:$C$143,$A7)</f>
        <v>30697</v>
      </c>
      <c r="G7" s="41">
        <f t="shared" si="0"/>
        <v>62974.5</v>
      </c>
      <c r="H7" s="41">
        <f t="shared" si="1"/>
        <v>30541</v>
      </c>
    </row>
    <row r="8" spans="1:8">
      <c r="A8">
        <v>802</v>
      </c>
      <c r="B8">
        <f>SUMIFS('1'!$D$2:$D$143,'1'!$B$2:$B$143,B$1,'1'!$C$2:$C$143,$A8)</f>
        <v>334</v>
      </c>
      <c r="C8">
        <f>SUMIFS('1'!$D$2:$D$143,'1'!$B$2:$B$143,C$1,'1'!$C$2:$C$143,$A8)</f>
        <v>10448</v>
      </c>
      <c r="D8">
        <f>SUMIFS('2'!$D$2:$D$143,'2'!$B$2:$B$143,D$1,'2'!$C$2:$C$143,$A8)</f>
        <v>337</v>
      </c>
      <c r="E8">
        <f>SUMIFS('2'!$D$2:$D$143,'2'!$B$2:$B$143,E$1,'2'!$C$2:$C$143,$A8)</f>
        <v>10406</v>
      </c>
      <c r="G8" s="41">
        <f t="shared" si="0"/>
        <v>335.5</v>
      </c>
      <c r="H8" s="41">
        <f t="shared" si="1"/>
        <v>10427</v>
      </c>
    </row>
    <row r="9" spans="1:8">
      <c r="A9">
        <v>902</v>
      </c>
      <c r="B9">
        <f>SUMIFS('1'!$D$2:$D$143,'1'!$B$2:$B$143,B$1,'1'!$C$2:$C$143,$A9)</f>
        <v>34080</v>
      </c>
      <c r="C9">
        <f>SUMIFS('1'!$D$2:$D$143,'1'!$B$2:$B$143,C$1,'1'!$C$2:$C$143,$A9)</f>
        <v>44987</v>
      </c>
      <c r="D9">
        <f>SUMIFS('2'!$D$2:$D$143,'2'!$B$2:$B$143,D$1,'2'!$C$2:$C$143,$A9)</f>
        <v>34154</v>
      </c>
      <c r="E9">
        <f>SUMIFS('2'!$D$2:$D$143,'2'!$B$2:$B$143,E$1,'2'!$C$2:$C$143,$A9)</f>
        <v>44885</v>
      </c>
      <c r="G9" s="41">
        <f t="shared" si="0"/>
        <v>34117</v>
      </c>
      <c r="H9" s="41">
        <f t="shared" si="1"/>
        <v>44936</v>
      </c>
    </row>
    <row r="10" spans="1:8">
      <c r="A10">
        <v>1002</v>
      </c>
      <c r="B10">
        <f>SUMIFS('1'!$D$2:$D$143,'1'!$B$2:$B$143,B$1,'1'!$C$2:$C$143,$A10)</f>
        <v>245</v>
      </c>
      <c r="C10">
        <f>SUMIFS('1'!$D$2:$D$143,'1'!$B$2:$B$143,C$1,'1'!$C$2:$C$143,$A10)</f>
        <v>18675</v>
      </c>
      <c r="D10">
        <f>SUMIFS('2'!$D$2:$D$143,'2'!$B$2:$B$143,D$1,'2'!$C$2:$C$143,$A10)</f>
        <v>253</v>
      </c>
      <c r="E10">
        <f>SUMIFS('2'!$D$2:$D$143,'2'!$B$2:$B$143,E$1,'2'!$C$2:$C$143,$A10)</f>
        <v>18629</v>
      </c>
      <c r="G10" s="41">
        <f t="shared" si="0"/>
        <v>249</v>
      </c>
      <c r="H10" s="41">
        <f t="shared" si="1"/>
        <v>18652</v>
      </c>
    </row>
    <row r="11" spans="1:8">
      <c r="A11">
        <v>1102</v>
      </c>
      <c r="B11">
        <f>SUMIFS('1'!$D$2:$D$143,'1'!$B$2:$B$143,B$1,'1'!$C$2:$C$143,$A11)</f>
        <v>7071</v>
      </c>
      <c r="C11">
        <f>SUMIFS('1'!$D$2:$D$143,'1'!$B$2:$B$143,C$1,'1'!$C$2:$C$143,$A11)</f>
        <v>8152</v>
      </c>
      <c r="D11">
        <f>SUMIFS('2'!$D$2:$D$143,'2'!$B$2:$B$143,D$1,'2'!$C$2:$C$143,$A11)</f>
        <v>7047</v>
      </c>
      <c r="E11">
        <f>SUMIFS('2'!$D$2:$D$143,'2'!$B$2:$B$143,E$1,'2'!$C$2:$C$143,$A11)</f>
        <v>8119</v>
      </c>
      <c r="G11" s="41">
        <f t="shared" si="0"/>
        <v>7059</v>
      </c>
      <c r="H11" s="41">
        <f t="shared" si="1"/>
        <v>8135.5</v>
      </c>
    </row>
    <row r="12" spans="1:8">
      <c r="A12">
        <v>1202</v>
      </c>
      <c r="B12">
        <f>SUMIFS('1'!$D$2:$D$143,'1'!$B$2:$B$143,B$1,'1'!$C$2:$C$143,$A12)</f>
        <v>23376</v>
      </c>
      <c r="C12">
        <f>SUMIFS('1'!$D$2:$D$143,'1'!$B$2:$B$143,C$1,'1'!$C$2:$C$143,$A12)</f>
        <v>28551</v>
      </c>
      <c r="D12">
        <f>SUMIFS('2'!$D$2:$D$143,'2'!$B$2:$B$143,D$1,'2'!$C$2:$C$143,$A12)</f>
        <v>23336</v>
      </c>
      <c r="E12">
        <f>SUMIFS('2'!$D$2:$D$143,'2'!$B$2:$B$143,E$1,'2'!$C$2:$C$143,$A12)</f>
        <v>28442</v>
      </c>
      <c r="G12" s="41">
        <f t="shared" si="0"/>
        <v>23356</v>
      </c>
      <c r="H12" s="41">
        <f t="shared" si="1"/>
        <v>28496.5</v>
      </c>
    </row>
    <row r="13" spans="1:8">
      <c r="A13">
        <v>1302</v>
      </c>
      <c r="B13">
        <f>SUMIFS('1'!$D$2:$D$143,'1'!$B$2:$B$143,B$1,'1'!$C$2:$C$143,$A13)</f>
        <v>3933</v>
      </c>
      <c r="C13">
        <f>SUMIFS('1'!$D$2:$D$143,'1'!$B$2:$B$143,C$1,'1'!$C$2:$C$143,$A13)</f>
        <v>36651</v>
      </c>
      <c r="D13">
        <f>SUMIFS('2'!$D$2:$D$143,'2'!$B$2:$B$143,D$1,'2'!$C$2:$C$143,$A13)</f>
        <v>3935</v>
      </c>
      <c r="E13">
        <f>SUMIFS('2'!$D$2:$D$143,'2'!$B$2:$B$143,E$1,'2'!$C$2:$C$143,$A13)</f>
        <v>36548</v>
      </c>
      <c r="G13" s="41">
        <f t="shared" si="0"/>
        <v>3934</v>
      </c>
      <c r="H13" s="41">
        <f t="shared" si="1"/>
        <v>36599.5</v>
      </c>
    </row>
    <row r="14" spans="1:8">
      <c r="A14">
        <v>1402</v>
      </c>
      <c r="B14">
        <f>SUMIFS('1'!$D$2:$D$143,'1'!$B$2:$B$143,B$1,'1'!$C$2:$C$143,$A14)</f>
        <v>187</v>
      </c>
      <c r="C14">
        <f>SUMIFS('1'!$D$2:$D$143,'1'!$B$2:$B$143,C$1,'1'!$C$2:$C$143,$A14)</f>
        <v>11727</v>
      </c>
      <c r="D14">
        <f>SUMIFS('2'!$D$2:$D$143,'2'!$B$2:$B$143,D$1,'2'!$C$2:$C$143,$A14)</f>
        <v>187</v>
      </c>
      <c r="E14">
        <f>SUMIFS('2'!$D$2:$D$143,'2'!$B$2:$B$143,E$1,'2'!$C$2:$C$143,$A14)</f>
        <v>11688</v>
      </c>
      <c r="G14" s="41">
        <f t="shared" si="0"/>
        <v>187</v>
      </c>
      <c r="H14" s="41">
        <f t="shared" si="1"/>
        <v>11707.5</v>
      </c>
    </row>
    <row r="15" spans="1:8">
      <c r="A15">
        <v>1502</v>
      </c>
      <c r="B15">
        <f>SUMIFS('1'!$D$2:$D$143,'1'!$B$2:$B$143,B$1,'1'!$C$2:$C$143,$A15)</f>
        <v>542</v>
      </c>
      <c r="C15">
        <f>SUMIFS('1'!$D$2:$D$143,'1'!$B$2:$B$143,C$1,'1'!$C$2:$C$143,$A15)</f>
        <v>36121</v>
      </c>
      <c r="D15">
        <f>SUMIFS('2'!$D$2:$D$143,'2'!$B$2:$B$143,D$1,'2'!$C$2:$C$143,$A15)</f>
        <v>545</v>
      </c>
      <c r="E15">
        <f>SUMIFS('2'!$D$2:$D$143,'2'!$B$2:$B$143,E$1,'2'!$C$2:$C$143,$A15)</f>
        <v>36020</v>
      </c>
      <c r="G15" s="41">
        <f t="shared" si="0"/>
        <v>543.5</v>
      </c>
      <c r="H15" s="41">
        <f t="shared" si="1"/>
        <v>36070.5</v>
      </c>
    </row>
    <row r="16" spans="1:8">
      <c r="A16">
        <v>1602</v>
      </c>
      <c r="B16">
        <f>SUMIFS('1'!$D$2:$D$143,'1'!$B$2:$B$143,B$1,'1'!$C$2:$C$143,$A16)</f>
        <v>8398</v>
      </c>
      <c r="C16">
        <f>SUMIFS('1'!$D$2:$D$143,'1'!$B$2:$B$143,C$1,'1'!$C$2:$C$143,$A16)</f>
        <v>5887</v>
      </c>
      <c r="D16">
        <f>SUMIFS('2'!$D$2:$D$143,'2'!$B$2:$B$143,D$1,'2'!$C$2:$C$143,$A16)</f>
        <v>8380</v>
      </c>
      <c r="E16">
        <f>SUMIFS('2'!$D$2:$D$143,'2'!$B$2:$B$143,E$1,'2'!$C$2:$C$143,$A16)</f>
        <v>5860</v>
      </c>
      <c r="G16" s="41">
        <f t="shared" si="0"/>
        <v>8389</v>
      </c>
      <c r="H16" s="41">
        <f t="shared" si="1"/>
        <v>5873.5</v>
      </c>
    </row>
    <row r="17" spans="1:8">
      <c r="A17">
        <v>1702</v>
      </c>
      <c r="B17">
        <f>SUMIFS('1'!$D$2:$D$143,'1'!$B$2:$B$143,B$1,'1'!$C$2:$C$143,$A17)</f>
        <v>612</v>
      </c>
      <c r="C17">
        <f>SUMIFS('1'!$D$2:$D$143,'1'!$B$2:$B$143,C$1,'1'!$C$2:$C$143,$A17)</f>
        <v>46579</v>
      </c>
      <c r="D17">
        <f>SUMIFS('2'!$D$2:$D$143,'2'!$B$2:$B$143,D$1,'2'!$C$2:$C$143,$A17)</f>
        <v>628</v>
      </c>
      <c r="E17">
        <f>SUMIFS('2'!$D$2:$D$143,'2'!$B$2:$B$143,E$1,'2'!$C$2:$C$143,$A17)</f>
        <v>46472</v>
      </c>
      <c r="G17" s="41">
        <f t="shared" si="0"/>
        <v>620</v>
      </c>
      <c r="H17" s="41">
        <f t="shared" si="1"/>
        <v>46525.5</v>
      </c>
    </row>
    <row r="18" spans="1:8">
      <c r="A18">
        <v>1802</v>
      </c>
      <c r="B18">
        <f>SUMIFS('1'!$D$2:$D$143,'1'!$B$2:$B$143,B$1,'1'!$C$2:$C$143,$A18)</f>
        <v>12017</v>
      </c>
      <c r="C18">
        <f>SUMIFS('1'!$D$2:$D$143,'1'!$B$2:$B$143,C$1,'1'!$C$2:$C$143,$A18)</f>
        <v>6795</v>
      </c>
      <c r="D18">
        <f>SUMIFS('2'!$D$2:$D$143,'2'!$B$2:$B$143,D$1,'2'!$C$2:$C$143,$A18)</f>
        <v>12001</v>
      </c>
      <c r="E18">
        <f>SUMIFS('2'!$D$2:$D$143,'2'!$B$2:$B$143,E$1,'2'!$C$2:$C$143,$A18)</f>
        <v>6778</v>
      </c>
      <c r="G18" s="41">
        <f t="shared" si="0"/>
        <v>12009</v>
      </c>
      <c r="H18" s="41">
        <f t="shared" si="1"/>
        <v>6786.5</v>
      </c>
    </row>
    <row r="19" spans="1:8">
      <c r="A19">
        <v>1902</v>
      </c>
      <c r="B19">
        <f>SUMIFS('1'!$D$2:$D$143,'1'!$B$2:$B$143,B$1,'1'!$C$2:$C$143,$A19)</f>
        <v>522</v>
      </c>
      <c r="C19">
        <f>SUMIFS('1'!$D$2:$D$143,'1'!$B$2:$B$143,C$1,'1'!$C$2:$C$143,$A19)</f>
        <v>40300</v>
      </c>
      <c r="D19">
        <f>SUMIFS('2'!$D$2:$D$143,'2'!$B$2:$B$143,D$1,'2'!$C$2:$C$143,$A19)</f>
        <v>524</v>
      </c>
      <c r="E19">
        <f>SUMIFS('2'!$D$2:$D$143,'2'!$B$2:$B$143,E$1,'2'!$C$2:$C$143,$A19)</f>
        <v>40248</v>
      </c>
      <c r="G19" s="41">
        <f t="shared" si="0"/>
        <v>523</v>
      </c>
      <c r="H19" s="41">
        <f t="shared" si="1"/>
        <v>40274</v>
      </c>
    </row>
    <row r="20" spans="1:8">
      <c r="A20">
        <v>2002</v>
      </c>
      <c r="B20">
        <f>SUMIFS('1'!$D$2:$D$143,'1'!$B$2:$B$143,B$1,'1'!$C$2:$C$143,$A20)</f>
        <v>2469</v>
      </c>
      <c r="C20">
        <f>SUMIFS('1'!$D$2:$D$143,'1'!$B$2:$B$143,C$1,'1'!$C$2:$C$143,$A20)</f>
        <v>56564</v>
      </c>
      <c r="D20">
        <f>SUMIFS('2'!$D$2:$D$143,'2'!$B$2:$B$143,D$1,'2'!$C$2:$C$143,$A20)</f>
        <v>2487</v>
      </c>
      <c r="E20">
        <f>SUMIFS('2'!$D$2:$D$143,'2'!$B$2:$B$143,E$1,'2'!$C$2:$C$143,$A20)</f>
        <v>56529</v>
      </c>
      <c r="G20" s="41">
        <f t="shared" si="0"/>
        <v>2478</v>
      </c>
      <c r="H20" s="41">
        <f t="shared" si="1"/>
        <v>56546.5</v>
      </c>
    </row>
    <row r="21" spans="1:8">
      <c r="A21">
        <v>2102</v>
      </c>
      <c r="B21">
        <f>SUMIFS('1'!$D$2:$D$143,'1'!$B$2:$B$143,B$1,'1'!$C$2:$C$143,$A21)</f>
        <v>2937</v>
      </c>
      <c r="C21">
        <f>SUMIFS('1'!$D$2:$D$143,'1'!$B$2:$B$143,C$1,'1'!$C$2:$C$143,$A21)</f>
        <v>18856</v>
      </c>
      <c r="D21">
        <f>SUMIFS('2'!$D$2:$D$143,'2'!$B$2:$B$143,D$1,'2'!$C$2:$C$143,$A21)</f>
        <v>2961</v>
      </c>
      <c r="E21">
        <f>SUMIFS('2'!$D$2:$D$143,'2'!$B$2:$B$143,E$1,'2'!$C$2:$C$143,$A21)</f>
        <v>18793</v>
      </c>
      <c r="G21" s="41">
        <f t="shared" si="0"/>
        <v>2949</v>
      </c>
      <c r="H21" s="41">
        <f t="shared" si="1"/>
        <v>18824.5</v>
      </c>
    </row>
    <row r="22" spans="1:8">
      <c r="A22">
        <v>2202</v>
      </c>
      <c r="B22">
        <f>SUMIFS('1'!$D$2:$D$143,'1'!$B$2:$B$143,B$1,'1'!$C$2:$C$143,$A22)</f>
        <v>233</v>
      </c>
      <c r="C22">
        <f>SUMIFS('1'!$D$2:$D$143,'1'!$B$2:$B$143,C$1,'1'!$C$2:$C$143,$A22)</f>
        <v>12763</v>
      </c>
      <c r="D22">
        <f>SUMIFS('2'!$D$2:$D$143,'2'!$B$2:$B$143,D$1,'2'!$C$2:$C$143,$A22)</f>
        <v>229</v>
      </c>
      <c r="E22">
        <f>SUMIFS('2'!$D$2:$D$143,'2'!$B$2:$B$143,E$1,'2'!$C$2:$C$143,$A22)</f>
        <v>12722</v>
      </c>
      <c r="G22" s="41">
        <f t="shared" si="0"/>
        <v>231</v>
      </c>
      <c r="H22" s="41">
        <f t="shared" si="1"/>
        <v>12742.5</v>
      </c>
    </row>
    <row r="23" spans="1:8">
      <c r="A23">
        <v>2302</v>
      </c>
      <c r="B23">
        <f>SUMIFS('1'!$D$2:$D$143,'1'!$B$2:$B$143,B$1,'1'!$C$2:$C$143,$A23)</f>
        <v>6144</v>
      </c>
      <c r="C23">
        <f>SUMIFS('1'!$D$2:$D$143,'1'!$B$2:$B$143,C$1,'1'!$C$2:$C$143,$A23)</f>
        <v>6056</v>
      </c>
      <c r="D23">
        <f>SUMIFS('2'!$D$2:$D$143,'2'!$B$2:$B$143,D$1,'2'!$C$2:$C$143,$A23)</f>
        <v>6122</v>
      </c>
      <c r="E23">
        <f>SUMIFS('2'!$D$2:$D$143,'2'!$B$2:$B$143,E$1,'2'!$C$2:$C$143,$A23)</f>
        <v>6023</v>
      </c>
      <c r="G23" s="41">
        <f t="shared" si="0"/>
        <v>6133</v>
      </c>
      <c r="H23" s="41">
        <f t="shared" si="1"/>
        <v>6039.5</v>
      </c>
    </row>
    <row r="24" spans="1:8">
      <c r="A24">
        <v>2402</v>
      </c>
      <c r="B24">
        <f>SUMIFS('1'!$D$2:$D$143,'1'!$B$2:$B$143,B$1,'1'!$C$2:$C$143,$A24)</f>
        <v>209</v>
      </c>
      <c r="C24">
        <f>SUMIFS('1'!$D$2:$D$143,'1'!$B$2:$B$143,C$1,'1'!$C$2:$C$143,$A24)</f>
        <v>12735</v>
      </c>
      <c r="D24">
        <f>SUMIFS('2'!$D$2:$D$143,'2'!$B$2:$B$143,D$1,'2'!$C$2:$C$143,$A24)</f>
        <v>206</v>
      </c>
      <c r="E24">
        <f>SUMIFS('2'!$D$2:$D$143,'2'!$B$2:$B$143,E$1,'2'!$C$2:$C$143,$A24)</f>
        <v>12682</v>
      </c>
      <c r="G24" s="41">
        <f t="shared" si="0"/>
        <v>207.5</v>
      </c>
      <c r="H24" s="41">
        <f t="shared" si="1"/>
        <v>12708.5</v>
      </c>
    </row>
    <row r="25" spans="1:8">
      <c r="A25">
        <v>2502</v>
      </c>
      <c r="B25">
        <f>SUMIFS('1'!$D$2:$D$143,'1'!$B$2:$B$143,B$1,'1'!$C$2:$C$143,$A25)</f>
        <v>2427</v>
      </c>
      <c r="C25">
        <f>SUMIFS('1'!$D$2:$D$143,'1'!$B$2:$B$143,C$1,'1'!$C$2:$C$143,$A25)</f>
        <v>15411</v>
      </c>
      <c r="D25">
        <f>SUMIFS('2'!$D$2:$D$143,'2'!$B$2:$B$143,D$1,'2'!$C$2:$C$143,$A25)</f>
        <v>2421</v>
      </c>
      <c r="E25">
        <f>SUMIFS('2'!$D$2:$D$143,'2'!$B$2:$B$143,E$1,'2'!$C$2:$C$143,$A25)</f>
        <v>15380</v>
      </c>
      <c r="G25" s="41">
        <f t="shared" si="0"/>
        <v>2424</v>
      </c>
      <c r="H25" s="41">
        <f t="shared" si="1"/>
        <v>15395.5</v>
      </c>
    </row>
    <row r="26" spans="1:8">
      <c r="A26">
        <v>2602</v>
      </c>
      <c r="B26">
        <f>SUMIFS('1'!$D$2:$D$143,'1'!$B$2:$B$143,B$1,'1'!$C$2:$C$143,$A26)</f>
        <v>85</v>
      </c>
      <c r="C26">
        <f>SUMIFS('1'!$D$2:$D$143,'1'!$B$2:$B$143,C$1,'1'!$C$2:$C$143,$A26)</f>
        <v>9000</v>
      </c>
      <c r="D26">
        <f>SUMIFS('2'!$D$2:$D$143,'2'!$B$2:$B$143,D$1,'2'!$C$2:$C$143,$A26)</f>
        <v>88</v>
      </c>
      <c r="E26">
        <f>SUMIFS('2'!$D$2:$D$143,'2'!$B$2:$B$143,E$1,'2'!$C$2:$C$143,$A26)</f>
        <v>8975</v>
      </c>
      <c r="G26" s="41">
        <f t="shared" si="0"/>
        <v>86.5</v>
      </c>
      <c r="H26" s="41">
        <f t="shared" si="1"/>
        <v>8987.5</v>
      </c>
    </row>
    <row r="27" spans="1:8">
      <c r="A27">
        <v>2702</v>
      </c>
      <c r="B27">
        <f>SUMIFS('1'!$D$2:$D$143,'1'!$B$2:$B$143,B$1,'1'!$C$2:$C$143,$A27)</f>
        <v>197</v>
      </c>
      <c r="C27">
        <f>SUMIFS('1'!$D$2:$D$143,'1'!$B$2:$B$143,C$1,'1'!$C$2:$C$143,$A27)</f>
        <v>7234</v>
      </c>
      <c r="D27">
        <f>SUMIFS('2'!$D$2:$D$143,'2'!$B$2:$B$143,D$1,'2'!$C$2:$C$143,$A27)</f>
        <v>199</v>
      </c>
      <c r="E27">
        <f>SUMIFS('2'!$D$2:$D$143,'2'!$B$2:$B$143,E$1,'2'!$C$2:$C$143,$A27)</f>
        <v>7215</v>
      </c>
      <c r="G27" s="41">
        <f t="shared" si="0"/>
        <v>198</v>
      </c>
      <c r="H27" s="41">
        <f t="shared" si="1"/>
        <v>7224.5</v>
      </c>
    </row>
    <row r="28" spans="1:8">
      <c r="A28">
        <v>3002</v>
      </c>
      <c r="B28">
        <f>SUMIFS('1'!$D$2:$D$143,'1'!$B$2:$B$143,B$1,'1'!$C$2:$C$143,$A28)</f>
        <v>2629</v>
      </c>
      <c r="C28">
        <f>SUMIFS('1'!$D$2:$D$143,'1'!$B$2:$B$143,C$1,'1'!$C$2:$C$143,$A28)</f>
        <v>54768</v>
      </c>
      <c r="D28">
        <f>SUMIFS('2'!$D$2:$D$143,'2'!$B$2:$B$143,D$1,'2'!$C$2:$C$143,$A28)</f>
        <v>2689</v>
      </c>
      <c r="E28">
        <f>SUMIFS('2'!$D$2:$D$143,'2'!$B$2:$B$143,E$1,'2'!$C$2:$C$143,$A28)</f>
        <v>54584</v>
      </c>
      <c r="G28" s="41">
        <f t="shared" si="0"/>
        <v>2659</v>
      </c>
      <c r="H28" s="41">
        <f t="shared" si="1"/>
        <v>54676</v>
      </c>
    </row>
    <row r="29" spans="1:8">
      <c r="A29">
        <v>3102</v>
      </c>
      <c r="B29">
        <f>SUMIFS('1'!$D$2:$D$143,'1'!$B$2:$B$143,B$1,'1'!$C$2:$C$143,$A29)</f>
        <v>64085</v>
      </c>
      <c r="C29">
        <f>SUMIFS('1'!$D$2:$D$143,'1'!$B$2:$B$143,C$1,'1'!$C$2:$C$143,$A29)</f>
        <v>40203</v>
      </c>
      <c r="D29">
        <f>SUMIFS('2'!$D$2:$D$143,'2'!$B$2:$B$143,D$1,'2'!$C$2:$C$143,$A29)</f>
        <v>64100</v>
      </c>
      <c r="E29">
        <f>SUMIFS('2'!$D$2:$D$143,'2'!$B$2:$B$143,E$1,'2'!$C$2:$C$143,$A29)</f>
        <v>40082</v>
      </c>
      <c r="G29" s="41">
        <f t="shared" si="0"/>
        <v>64092.5</v>
      </c>
      <c r="H29" s="41">
        <f t="shared" si="1"/>
        <v>40142.5</v>
      </c>
    </row>
    <row r="30" spans="1:8">
      <c r="A30">
        <v>3202</v>
      </c>
      <c r="B30">
        <f>SUMIFS('1'!$D$2:$D$143,'1'!$B$2:$B$143,B$1,'1'!$C$2:$C$143,$A30)</f>
        <v>4750</v>
      </c>
      <c r="C30">
        <f>SUMIFS('1'!$D$2:$D$143,'1'!$B$2:$B$143,C$1,'1'!$C$2:$C$143,$A30)</f>
        <v>15898</v>
      </c>
      <c r="D30">
        <f>SUMIFS('2'!$D$2:$D$143,'2'!$B$2:$B$143,D$1,'2'!$C$2:$C$143,$A30)</f>
        <v>4770</v>
      </c>
      <c r="E30">
        <f>SUMIFS('2'!$D$2:$D$143,'2'!$B$2:$B$143,E$1,'2'!$C$2:$C$143,$A30)</f>
        <v>15861</v>
      </c>
      <c r="G30" s="41">
        <f t="shared" si="0"/>
        <v>4760</v>
      </c>
      <c r="H30" s="41">
        <f t="shared" si="1"/>
        <v>15879.5</v>
      </c>
    </row>
    <row r="31" spans="1:8">
      <c r="A31">
        <v>3302</v>
      </c>
      <c r="B31">
        <f>SUMIFS('1'!$D$2:$D$143,'1'!$B$2:$B$143,B$1,'1'!$C$2:$C$143,$A31)</f>
        <v>8966</v>
      </c>
      <c r="C31">
        <f>SUMIFS('1'!$D$2:$D$143,'1'!$B$2:$B$143,C$1,'1'!$C$2:$C$143,$A31)</f>
        <v>36939</v>
      </c>
      <c r="D31">
        <f>SUMIFS('2'!$D$2:$D$143,'2'!$B$2:$B$143,D$1,'2'!$C$2:$C$143,$A31)</f>
        <v>8948</v>
      </c>
      <c r="E31">
        <f>SUMIFS('2'!$D$2:$D$143,'2'!$B$2:$B$143,E$1,'2'!$C$2:$C$143,$A31)</f>
        <v>36903</v>
      </c>
      <c r="G31" s="41">
        <f t="shared" si="0"/>
        <v>8957</v>
      </c>
      <c r="H31" s="41">
        <f t="shared" si="1"/>
        <v>36921</v>
      </c>
    </row>
    <row r="32" spans="1:8">
      <c r="A32">
        <v>3408</v>
      </c>
      <c r="B32">
        <f>SUMIFS('1'!$D$2:$D$143,'1'!$B$2:$B$143,B$1,'1'!$C$2:$C$143,$A32)</f>
        <v>8070</v>
      </c>
      <c r="C32">
        <f>SUMIFS('1'!$D$2:$D$143,'1'!$B$2:$B$143,C$1,'1'!$C$2:$C$143,$A32)</f>
        <v>25468</v>
      </c>
      <c r="D32">
        <f>SUMIFS('2'!$D$2:$D$143,'2'!$B$2:$B$143,D$1,'2'!$C$2:$C$143,$A32)</f>
        <v>8104</v>
      </c>
      <c r="E32">
        <f>SUMIFS('2'!$D$2:$D$143,'2'!$B$2:$B$143,E$1,'2'!$C$2:$C$143,$A32)</f>
        <v>25451</v>
      </c>
      <c r="G32" s="41">
        <f t="shared" si="0"/>
        <v>8087</v>
      </c>
      <c r="H32" s="41">
        <f t="shared" si="1"/>
        <v>25459.5</v>
      </c>
    </row>
    <row r="33" spans="1:8">
      <c r="A33">
        <v>3409</v>
      </c>
      <c r="B33">
        <f>SUMIFS('1'!$D$2:$D$143,'1'!$B$2:$B$143,B$1,'1'!$C$2:$C$143,$A33)</f>
        <v>19592</v>
      </c>
      <c r="C33">
        <f>SUMIFS('1'!$D$2:$D$143,'1'!$B$2:$B$143,C$1,'1'!$C$2:$C$143,$A33)</f>
        <v>43287</v>
      </c>
      <c r="D33">
        <f>SUMIFS('2'!$D$2:$D$143,'2'!$B$2:$B$143,D$1,'2'!$C$2:$C$143,$A33)</f>
        <v>19584</v>
      </c>
      <c r="E33">
        <f>SUMIFS('2'!$D$2:$D$143,'2'!$B$2:$B$143,E$1,'2'!$C$2:$C$143,$A33)</f>
        <v>43176</v>
      </c>
      <c r="G33" s="41">
        <f t="shared" si="0"/>
        <v>19588</v>
      </c>
      <c r="H33" s="41">
        <f t="shared" si="1"/>
        <v>43231.5</v>
      </c>
    </row>
    <row r="34" spans="1:8">
      <c r="A34">
        <v>3419</v>
      </c>
      <c r="B34">
        <f>SUMIFS('1'!$D$2:$D$143,'1'!$B$2:$B$143,B$1,'1'!$C$2:$C$143,$A34)</f>
        <v>2842</v>
      </c>
      <c r="C34">
        <f>SUMIFS('1'!$D$2:$D$143,'1'!$B$2:$B$143,C$1,'1'!$C$2:$C$143,$A34)</f>
        <v>3632</v>
      </c>
      <c r="D34">
        <f>SUMIFS('2'!$D$2:$D$143,'2'!$B$2:$B$143,D$1,'2'!$C$2:$C$143,$A34)</f>
        <v>2842</v>
      </c>
      <c r="E34">
        <f>SUMIFS('2'!$D$2:$D$143,'2'!$B$2:$B$143,E$1,'2'!$C$2:$C$143,$A34)</f>
        <v>3615</v>
      </c>
      <c r="G34" s="41">
        <f t="shared" si="0"/>
        <v>2842</v>
      </c>
      <c r="H34" s="41">
        <f t="shared" si="1"/>
        <v>3623.5</v>
      </c>
    </row>
    <row r="35" spans="1:8">
      <c r="A35">
        <v>3422</v>
      </c>
      <c r="G35" s="41">
        <f t="shared" si="0"/>
        <v>0</v>
      </c>
      <c r="H35" s="41">
        <f t="shared" si="1"/>
        <v>0</v>
      </c>
    </row>
    <row r="36" spans="1:8">
      <c r="A36">
        <v>3501</v>
      </c>
      <c r="B36">
        <f>SUMIFS('1'!$D$2:$D$143,'1'!$B$2:$B$143,B$1,'1'!$C$2:$C$143,$A36)</f>
        <v>33714</v>
      </c>
      <c r="C36">
        <f>SUMIFS('1'!$D$2:$D$143,'1'!$B$2:$B$143,C$1,'1'!$C$2:$C$143,$A36)</f>
        <v>32740</v>
      </c>
      <c r="D36">
        <f>SUMIFS('2'!$D$2:$D$143,'2'!$B$2:$B$143,D$1,'2'!$C$2:$C$143,$A36)</f>
        <v>33689</v>
      </c>
      <c r="E36">
        <f>SUMIFS('2'!$D$2:$D$143,'2'!$B$2:$B$143,E$1,'2'!$C$2:$C$143,$A36)</f>
        <v>32622</v>
      </c>
      <c r="G36" s="41">
        <f t="shared" si="0"/>
        <v>33701.5</v>
      </c>
      <c r="H36" s="41">
        <f t="shared" si="1"/>
        <v>32681</v>
      </c>
    </row>
    <row r="37" spans="1:8">
      <c r="A37">
        <v>4019</v>
      </c>
      <c r="G37" s="41">
        <f t="shared" si="0"/>
        <v>0</v>
      </c>
      <c r="H37" s="41">
        <f t="shared" si="1"/>
        <v>0</v>
      </c>
    </row>
    <row r="38" spans="1:8">
      <c r="A38">
        <v>4020</v>
      </c>
      <c r="G38" s="41">
        <f t="shared" si="0"/>
        <v>0</v>
      </c>
      <c r="H38" s="41">
        <f t="shared" si="1"/>
        <v>0</v>
      </c>
    </row>
    <row r="39" spans="1:8">
      <c r="A39">
        <v>4026</v>
      </c>
      <c r="G39" s="41">
        <f t="shared" si="0"/>
        <v>0</v>
      </c>
      <c r="H39" s="41">
        <f t="shared" si="1"/>
        <v>0</v>
      </c>
    </row>
    <row r="40" spans="1:8">
      <c r="A40">
        <v>4043</v>
      </c>
      <c r="G40" s="41">
        <f t="shared" si="0"/>
        <v>0</v>
      </c>
      <c r="H40" s="41">
        <f t="shared" si="1"/>
        <v>0</v>
      </c>
    </row>
    <row r="41" spans="1:8">
      <c r="A41">
        <v>4055</v>
      </c>
      <c r="G41" s="41">
        <f t="shared" si="0"/>
        <v>0</v>
      </c>
      <c r="H41" s="41">
        <f t="shared" si="1"/>
        <v>0</v>
      </c>
    </row>
    <row r="42" spans="1:8">
      <c r="A42">
        <v>4061</v>
      </c>
      <c r="B42">
        <f>SUMIFS('1'!$D$2:$D$143,'1'!$B$2:$B$143,B$1,'1'!$C$2:$C$143,$A42)</f>
        <v>5234</v>
      </c>
      <c r="C42">
        <f>SUMIFS('1'!$D$2:$D$143,'1'!$B$2:$B$143,C$1,'1'!$C$2:$C$143,$A42)</f>
        <v>83727</v>
      </c>
      <c r="D42">
        <f>SUMIFS('2'!$D$2:$D$143,'2'!$B$2:$B$143,D$1,'2'!$C$2:$C$143,$A42)</f>
        <v>5226</v>
      </c>
      <c r="E42">
        <f>SUMIFS('2'!$D$2:$D$143,'2'!$B$2:$B$143,E$1,'2'!$C$2:$C$143,$A42)</f>
        <v>83363</v>
      </c>
      <c r="G42" s="41">
        <f t="shared" si="0"/>
        <v>5230</v>
      </c>
      <c r="H42" s="41">
        <f t="shared" si="1"/>
        <v>83545</v>
      </c>
    </row>
    <row r="43" spans="1:8">
      <c r="A43">
        <v>4098</v>
      </c>
      <c r="G43" s="41">
        <f t="shared" si="0"/>
        <v>0</v>
      </c>
      <c r="H43" s="41">
        <f t="shared" si="1"/>
        <v>0</v>
      </c>
    </row>
    <row r="44" spans="1:8">
      <c r="A44">
        <v>4099</v>
      </c>
      <c r="G44" s="41">
        <f t="shared" si="0"/>
        <v>0</v>
      </c>
      <c r="H44" s="41">
        <f t="shared" si="1"/>
        <v>0</v>
      </c>
    </row>
    <row r="45" spans="1:8">
      <c r="A45">
        <v>5113</v>
      </c>
      <c r="G45" s="41">
        <f t="shared" si="0"/>
        <v>0</v>
      </c>
      <c r="H45" s="41">
        <f t="shared" si="1"/>
        <v>0</v>
      </c>
    </row>
    <row r="46" spans="1:8">
      <c r="A46">
        <v>5201</v>
      </c>
      <c r="G46" s="41">
        <f t="shared" si="0"/>
        <v>0</v>
      </c>
      <c r="H46" s="41">
        <f t="shared" si="1"/>
        <v>0</v>
      </c>
    </row>
    <row r="47" spans="1:8">
      <c r="A47">
        <v>5202</v>
      </c>
      <c r="B47">
        <f>SUMIFS('1'!$D$2:$D$143,'1'!$B$2:$B$143,B$1,'1'!$C$2:$C$143,$A47)</f>
        <v>20475</v>
      </c>
      <c r="C47">
        <f>SUMIFS('1'!$D$2:$D$143,'1'!$B$2:$B$143,C$1,'1'!$C$2:$C$143,$A47)</f>
        <v>33268</v>
      </c>
      <c r="D47">
        <f>SUMIFS('2'!$D$2:$D$143,'2'!$B$2:$B$143,D$1,'2'!$C$2:$C$143,$A47)</f>
        <v>20477</v>
      </c>
      <c r="E47">
        <f>SUMIFS('2'!$D$2:$D$143,'2'!$B$2:$B$143,E$1,'2'!$C$2:$C$143,$A47)</f>
        <v>33165</v>
      </c>
      <c r="G47" s="41">
        <f t="shared" si="0"/>
        <v>20476</v>
      </c>
      <c r="H47" s="41">
        <f t="shared" si="1"/>
        <v>33216.5</v>
      </c>
    </row>
    <row r="48" spans="1:8">
      <c r="A48">
        <v>5207</v>
      </c>
      <c r="B48">
        <f>SUMIFS('1'!$D$2:$D$143,'1'!$B$2:$B$143,B$1,'1'!$C$2:$C$143,$A48)</f>
        <v>32941</v>
      </c>
      <c r="C48">
        <f>SUMIFS('1'!$D$2:$D$143,'1'!$B$2:$B$143,C$1,'1'!$C$2:$C$143,$A48)</f>
        <v>35930</v>
      </c>
      <c r="D48">
        <f>SUMIFS('2'!$D$2:$D$143,'2'!$B$2:$B$143,D$1,'2'!$C$2:$C$143,$A48)</f>
        <v>32932</v>
      </c>
      <c r="E48">
        <f>SUMIFS('2'!$D$2:$D$143,'2'!$B$2:$B$143,E$1,'2'!$C$2:$C$143,$A48)</f>
        <v>35782</v>
      </c>
      <c r="G48" s="41">
        <f t="shared" si="0"/>
        <v>32936.5</v>
      </c>
      <c r="H48" s="41">
        <f t="shared" si="1"/>
        <v>35856</v>
      </c>
    </row>
    <row r="49" spans="1:8">
      <c r="A49">
        <v>5306</v>
      </c>
      <c r="B49">
        <f>SUMIFS('1'!$D$2:$D$143,'1'!$B$2:$B$143,B$1,'1'!$C$2:$C$143,$A49)</f>
        <v>38035</v>
      </c>
      <c r="C49">
        <f>SUMIFS('1'!$D$2:$D$143,'1'!$B$2:$B$143,C$1,'1'!$C$2:$C$143,$A49)</f>
        <v>45564</v>
      </c>
      <c r="D49">
        <f>SUMIFS('2'!$D$2:$D$143,'2'!$B$2:$B$143,D$1,'2'!$C$2:$C$143,$A49)</f>
        <v>38060</v>
      </c>
      <c r="E49">
        <f>SUMIFS('2'!$D$2:$D$143,'2'!$B$2:$B$143,E$1,'2'!$C$2:$C$143,$A49)</f>
        <v>45560</v>
      </c>
      <c r="G49" s="41">
        <f t="shared" si="0"/>
        <v>38047.5</v>
      </c>
      <c r="H49" s="41">
        <f t="shared" si="1"/>
        <v>45562</v>
      </c>
    </row>
    <row r="50" spans="1:8">
      <c r="A50">
        <v>5401</v>
      </c>
      <c r="B50">
        <f>SUMIFS('1'!$D$2:$D$143,'1'!$B$2:$B$143,B$1,'1'!$C$2:$C$143,$A50)</f>
        <v>36645</v>
      </c>
      <c r="C50">
        <f>SUMIFS('1'!$D$2:$D$143,'1'!$B$2:$B$143,C$1,'1'!$C$2:$C$143,$A50)</f>
        <v>39748</v>
      </c>
      <c r="D50">
        <f>SUMIFS('2'!$D$2:$D$143,'2'!$B$2:$B$143,D$1,'2'!$C$2:$C$143,$A50)</f>
        <v>36822</v>
      </c>
      <c r="E50">
        <f>SUMIFS('2'!$D$2:$D$143,'2'!$B$2:$B$143,E$1,'2'!$C$2:$C$143,$A50)</f>
        <v>39734</v>
      </c>
      <c r="G50" s="41">
        <f t="shared" si="0"/>
        <v>36733.5</v>
      </c>
      <c r="H50" s="41">
        <f t="shared" si="1"/>
        <v>39741</v>
      </c>
    </row>
    <row r="51" spans="1:8">
      <c r="A51">
        <v>5501</v>
      </c>
      <c r="G51" s="41">
        <f t="shared" si="0"/>
        <v>0</v>
      </c>
      <c r="H51" s="41">
        <f t="shared" si="1"/>
        <v>0</v>
      </c>
    </row>
    <row r="52" spans="1:8">
      <c r="A52">
        <v>5602</v>
      </c>
      <c r="B52">
        <f>SUMIFS('1'!$D$2:$D$143,'1'!$B$2:$B$143,B$1,'1'!$C$2:$C$143,$A52)</f>
        <v>32866</v>
      </c>
      <c r="C52">
        <f>SUMIFS('1'!$D$2:$D$143,'1'!$B$2:$B$143,C$1,'1'!$C$2:$C$143,$A52)</f>
        <v>57569</v>
      </c>
      <c r="D52">
        <f>SUMIFS('2'!$D$2:$D$143,'2'!$B$2:$B$143,D$1,'2'!$C$2:$C$143,$A52)</f>
        <v>32946</v>
      </c>
      <c r="E52">
        <f>SUMIFS('2'!$D$2:$D$143,'2'!$B$2:$B$143,E$1,'2'!$C$2:$C$143,$A52)</f>
        <v>57447</v>
      </c>
      <c r="G52" s="41">
        <f t="shared" si="0"/>
        <v>32906</v>
      </c>
      <c r="H52" s="41">
        <f t="shared" si="1"/>
        <v>57508</v>
      </c>
    </row>
    <row r="53" spans="1:8">
      <c r="A53">
        <v>5702</v>
      </c>
      <c r="G53" s="41">
        <f t="shared" si="0"/>
        <v>0</v>
      </c>
      <c r="H53" s="41">
        <f t="shared" si="1"/>
        <v>0</v>
      </c>
    </row>
    <row r="54" spans="1:8">
      <c r="A54">
        <v>5705</v>
      </c>
      <c r="G54" s="41">
        <f t="shared" si="0"/>
        <v>0</v>
      </c>
      <c r="H54" s="41">
        <f t="shared" si="1"/>
        <v>0</v>
      </c>
    </row>
    <row r="55" spans="1:8">
      <c r="A55">
        <v>5715</v>
      </c>
      <c r="G55" s="41">
        <f t="shared" si="0"/>
        <v>0</v>
      </c>
      <c r="H55" s="41">
        <f t="shared" si="1"/>
        <v>0</v>
      </c>
    </row>
    <row r="56" spans="1:8">
      <c r="A56">
        <v>5716</v>
      </c>
      <c r="G56" s="41">
        <f t="shared" si="0"/>
        <v>0</v>
      </c>
      <c r="H56" s="41">
        <f t="shared" si="1"/>
        <v>0</v>
      </c>
    </row>
    <row r="57" spans="1:8">
      <c r="A57">
        <v>5721</v>
      </c>
      <c r="G57" s="41">
        <f t="shared" si="0"/>
        <v>0</v>
      </c>
      <c r="H57" s="41">
        <f t="shared" si="1"/>
        <v>0</v>
      </c>
    </row>
    <row r="58" spans="1:8">
      <c r="A58">
        <v>5902</v>
      </c>
      <c r="B58">
        <f>SUMIFS('1'!$D$2:$D$143,'1'!$B$2:$B$143,B$1,'1'!$C$2:$C$143,$A58)</f>
        <v>37197</v>
      </c>
      <c r="C58">
        <f>SUMIFS('1'!$D$2:$D$143,'1'!$B$2:$B$143,C$1,'1'!$C$2:$C$143,$A58)</f>
        <v>46631</v>
      </c>
      <c r="D58">
        <f>SUMIFS('2'!$D$2:$D$143,'2'!$B$2:$B$143,D$1,'2'!$C$2:$C$143,$A58)</f>
        <v>37183</v>
      </c>
      <c r="E58">
        <f>SUMIFS('2'!$D$2:$D$143,'2'!$B$2:$B$143,E$1,'2'!$C$2:$C$143,$A58)</f>
        <v>46522</v>
      </c>
      <c r="G58" s="41">
        <f t="shared" si="0"/>
        <v>37190</v>
      </c>
      <c r="H58" s="41">
        <f t="shared" si="1"/>
        <v>46576.5</v>
      </c>
    </row>
    <row r="59" spans="1:8">
      <c r="A59">
        <v>5903</v>
      </c>
      <c r="G59" s="41">
        <f t="shared" si="0"/>
        <v>0</v>
      </c>
      <c r="H59" s="41">
        <f t="shared" si="1"/>
        <v>0</v>
      </c>
    </row>
    <row r="60" spans="1:8">
      <c r="A60">
        <v>6004</v>
      </c>
      <c r="G60" s="41">
        <f t="shared" si="0"/>
        <v>0</v>
      </c>
      <c r="H60" s="41">
        <f t="shared" si="1"/>
        <v>0</v>
      </c>
    </row>
    <row r="61" spans="1:8">
      <c r="A61">
        <v>9001</v>
      </c>
      <c r="B61">
        <f>SUMIFS('1'!$D$2:$D$143,'1'!$B$2:$B$143,B$1,'1'!$C$2:$C$143,$A61)</f>
        <v>20053</v>
      </c>
      <c r="C61">
        <f>SUMIFS('1'!$D$2:$D$143,'1'!$B$2:$B$143,C$1,'1'!$C$2:$C$143,$A61)</f>
        <v>26172</v>
      </c>
      <c r="D61">
        <f>SUMIFS('2'!$D$2:$D$143,'2'!$B$2:$B$143,D$1,'2'!$C$2:$C$143,$A61)</f>
        <v>20102</v>
      </c>
      <c r="E61">
        <f>SUMIFS('2'!$D$2:$D$143,'2'!$B$2:$B$143,E$1,'2'!$C$2:$C$143,$A61)</f>
        <v>26146</v>
      </c>
      <c r="G61" s="41">
        <f t="shared" si="0"/>
        <v>20077.5</v>
      </c>
      <c r="H61" s="41">
        <f t="shared" si="1"/>
        <v>26159</v>
      </c>
    </row>
    <row r="62" spans="1:8">
      <c r="A62">
        <v>9301</v>
      </c>
      <c r="G62" s="41">
        <f t="shared" si="0"/>
        <v>0</v>
      </c>
      <c r="H62" s="41">
        <f t="shared" si="1"/>
        <v>0</v>
      </c>
    </row>
    <row r="63" spans="1:8">
      <c r="A63">
        <v>9401</v>
      </c>
      <c r="B63">
        <f>SUMIFS('1'!$D$2:$D$143,'1'!$B$2:$B$143,B$1,'1'!$C$2:$C$143,$A63)</f>
        <v>8853</v>
      </c>
      <c r="C63">
        <f>SUMIFS('1'!$D$2:$D$143,'1'!$B$2:$B$143,C$1,'1'!$C$2:$C$143,$A63)</f>
        <v>14907</v>
      </c>
      <c r="D63">
        <f>SUMIFS('2'!$D$2:$D$143,'2'!$B$2:$B$143,D$1,'2'!$C$2:$C$143,$A63)</f>
        <v>8825</v>
      </c>
      <c r="E63">
        <f>SUMIFS('2'!$D$2:$D$143,'2'!$B$2:$B$143,E$1,'2'!$C$2:$C$143,$A63)</f>
        <v>14800</v>
      </c>
      <c r="G63" s="41">
        <f t="shared" si="0"/>
        <v>8839</v>
      </c>
      <c r="H63" s="41">
        <f t="shared" si="1"/>
        <v>14853.5</v>
      </c>
    </row>
    <row r="64" spans="1:8">
      <c r="A64">
        <v>9668</v>
      </c>
      <c r="G64" s="41">
        <f t="shared" si="0"/>
        <v>0</v>
      </c>
      <c r="H64" s="41">
        <f t="shared" si="1"/>
        <v>0</v>
      </c>
    </row>
    <row r="65" spans="1:8">
      <c r="A65">
        <v>9690</v>
      </c>
      <c r="G65" s="41">
        <f t="shared" si="0"/>
        <v>0</v>
      </c>
      <c r="H65" s="41">
        <f t="shared" si="1"/>
        <v>0</v>
      </c>
    </row>
    <row r="66" spans="1:8">
      <c r="A66">
        <v>10824</v>
      </c>
      <c r="G66" s="41">
        <f t="shared" ref="G66:G70" si="2">(B66+D66)/2</f>
        <v>0</v>
      </c>
      <c r="H66" s="41">
        <f t="shared" ref="H66:H70" si="3">(C66+E66)/2</f>
        <v>0</v>
      </c>
    </row>
    <row r="67" spans="1:8">
      <c r="A67">
        <v>6002</v>
      </c>
      <c r="G67" s="41">
        <f t="shared" si="2"/>
        <v>0</v>
      </c>
      <c r="H67" s="41">
        <f t="shared" si="3"/>
        <v>0</v>
      </c>
    </row>
    <row r="68" spans="1:8">
      <c r="A68">
        <v>10755</v>
      </c>
      <c r="G68" s="41">
        <f t="shared" si="2"/>
        <v>0</v>
      </c>
      <c r="H68" s="41">
        <f t="shared" si="3"/>
        <v>0</v>
      </c>
    </row>
    <row r="69" spans="1:8">
      <c r="A69">
        <v>10009</v>
      </c>
      <c r="G69" s="41">
        <f t="shared" si="2"/>
        <v>0</v>
      </c>
      <c r="H69" s="41">
        <f t="shared" si="3"/>
        <v>0</v>
      </c>
    </row>
    <row r="70" spans="1:8">
      <c r="A70">
        <v>5017</v>
      </c>
      <c r="B70">
        <f>SUMIFS('1'!$D$2:$D$143,'1'!$B$2:$B$143,B$1,'1'!$C$2:$C$143,$A70)</f>
        <v>18805</v>
      </c>
      <c r="C70">
        <f>SUMIFS('1'!$D$2:$D$143,'1'!$B$2:$B$143,C$1,'1'!$C$2:$C$143,$A70)</f>
        <v>7025</v>
      </c>
      <c r="D70">
        <f>SUMIFS('2'!$D$2:$D$143,'2'!$B$2:$B$143,D$1,'2'!$C$2:$C$143,$A70)</f>
        <v>18891</v>
      </c>
      <c r="E70">
        <f>SUMIFS('2'!$D$2:$D$143,'2'!$B$2:$B$143,E$1,'2'!$C$2:$C$143,$A70)</f>
        <v>7046</v>
      </c>
      <c r="G70" s="41">
        <f t="shared" si="2"/>
        <v>18848</v>
      </c>
      <c r="H70" s="41">
        <f t="shared" si="3"/>
        <v>7035.5</v>
      </c>
    </row>
    <row r="72" spans="1:8">
      <c r="B72">
        <f>SUM(B2:B70)</f>
        <v>594950</v>
      </c>
      <c r="C72">
        <f t="shared" ref="C72:H72" si="4">SUM(C2:C70)</f>
        <v>1177174</v>
      </c>
      <c r="D72">
        <f t="shared" si="4"/>
        <v>595567</v>
      </c>
      <c r="E72">
        <f t="shared" si="4"/>
        <v>1174568</v>
      </c>
      <c r="G72" s="41">
        <f t="shared" si="4"/>
        <v>595258.5</v>
      </c>
      <c r="H72" s="41">
        <f t="shared" si="4"/>
        <v>1175871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МО</vt:lpstr>
      <vt:lpstr>СМО</vt:lpstr>
      <vt:lpstr>Расчёт</vt:lpstr>
      <vt:lpstr>1</vt:lpstr>
      <vt:lpstr>2</vt:lpstr>
      <vt:lpstr>12</vt:lpstr>
      <vt:lpstr>Расчёт!Область_печати</vt:lpstr>
    </vt:vector>
  </TitlesOfParts>
  <Company>Allround Automations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Омельченко Н.А.</cp:lastModifiedBy>
  <cp:lastPrinted>2021-02-11T05:25:42Z</cp:lastPrinted>
  <dcterms:created xsi:type="dcterms:W3CDTF">2020-02-05T13:15:07Z</dcterms:created>
  <dcterms:modified xsi:type="dcterms:W3CDTF">2021-02-11T07:06:45Z</dcterms:modified>
</cp:coreProperties>
</file>