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010" windowHeight="6675" activeTab="2"/>
  </bookViews>
  <sheets>
    <sheet name="МО" sheetId="3" r:id="rId1"/>
    <sheet name="СМО" sheetId="4" r:id="rId2"/>
    <sheet name="Расчёт" sheetId="5" r:id="rId3"/>
    <sheet name="1" sheetId="6" r:id="rId4"/>
    <sheet name="2" sheetId="1" r:id="rId5"/>
    <sheet name="12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lpu1">[1]Лист2!$A$1:$B$668</definedName>
    <definedName name="_xlnm._FilterDatabase" localSheetId="0" hidden="1">МО!#REF!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 localSheetId="2">Расчёт!$A$1:$Q$17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calcChain.xml><?xml version="1.0" encoding="utf-8"?>
<calcChain xmlns="http://schemas.openxmlformats.org/spreadsheetml/2006/main">
  <c r="F1" i="6"/>
  <c r="F1" i="1"/>
  <c r="C9" i="5"/>
  <c r="D9"/>
  <c r="C10"/>
  <c r="D10"/>
  <c r="C11"/>
  <c r="D11"/>
  <c r="C12"/>
  <c r="D12"/>
  <c r="B10"/>
  <c r="B11"/>
  <c r="B12"/>
  <c r="B9"/>
  <c r="T20" l="1"/>
  <c r="T18" s="1"/>
  <c r="K3" i="8"/>
  <c r="C3" s="1"/>
  <c r="K4"/>
  <c r="C4" s="1"/>
  <c r="K5"/>
  <c r="D5" s="1"/>
  <c r="K6"/>
  <c r="C6" s="1"/>
  <c r="K7"/>
  <c r="C7" s="1"/>
  <c r="K8"/>
  <c r="C8" s="1"/>
  <c r="K9"/>
  <c r="C9" s="1"/>
  <c r="K10"/>
  <c r="C10" s="1"/>
  <c r="K11"/>
  <c r="C11" s="1"/>
  <c r="K12"/>
  <c r="C12" s="1"/>
  <c r="K13"/>
  <c r="C13" s="1"/>
  <c r="K14"/>
  <c r="C14" s="1"/>
  <c r="K15"/>
  <c r="C15" s="1"/>
  <c r="K16"/>
  <c r="C16" s="1"/>
  <c r="K17"/>
  <c r="C17" s="1"/>
  <c r="K18"/>
  <c r="C18" s="1"/>
  <c r="K19"/>
  <c r="C19" s="1"/>
  <c r="K20"/>
  <c r="C20" s="1"/>
  <c r="K21"/>
  <c r="C21" s="1"/>
  <c r="K22"/>
  <c r="C22" s="1"/>
  <c r="K23"/>
  <c r="C23" s="1"/>
  <c r="K24"/>
  <c r="C24" s="1"/>
  <c r="K25"/>
  <c r="C25" s="1"/>
  <c r="K26"/>
  <c r="C26" s="1"/>
  <c r="K27"/>
  <c r="C27" s="1"/>
  <c r="K28"/>
  <c r="C28" s="1"/>
  <c r="K29"/>
  <c r="C29" s="1"/>
  <c r="K30"/>
  <c r="C30" s="1"/>
  <c r="K31"/>
  <c r="C31" s="1"/>
  <c r="K32"/>
  <c r="C32" s="1"/>
  <c r="K33"/>
  <c r="C33" s="1"/>
  <c r="K34"/>
  <c r="C34" s="1"/>
  <c r="K35"/>
  <c r="C35" s="1"/>
  <c r="K36"/>
  <c r="C36" s="1"/>
  <c r="K37"/>
  <c r="C37" s="1"/>
  <c r="K38"/>
  <c r="C38" s="1"/>
  <c r="K39"/>
  <c r="C39" s="1"/>
  <c r="K40"/>
  <c r="C40" s="1"/>
  <c r="K41"/>
  <c r="C41" s="1"/>
  <c r="K42"/>
  <c r="C42" s="1"/>
  <c r="K43"/>
  <c r="C43" s="1"/>
  <c r="K44"/>
  <c r="C44" s="1"/>
  <c r="K45"/>
  <c r="C45" s="1"/>
  <c r="K46"/>
  <c r="C46" s="1"/>
  <c r="K47"/>
  <c r="C47" s="1"/>
  <c r="K48"/>
  <c r="C48" s="1"/>
  <c r="K49"/>
  <c r="C49" s="1"/>
  <c r="K50"/>
  <c r="C50" s="1"/>
  <c r="K51"/>
  <c r="C51" s="1"/>
  <c r="K52"/>
  <c r="C52" s="1"/>
  <c r="K53"/>
  <c r="C53" s="1"/>
  <c r="K54"/>
  <c r="C54" s="1"/>
  <c r="K55"/>
  <c r="C55" s="1"/>
  <c r="K56"/>
  <c r="C56" s="1"/>
  <c r="K57"/>
  <c r="C57" s="1"/>
  <c r="K58"/>
  <c r="C58" s="1"/>
  <c r="K59"/>
  <c r="C59" s="1"/>
  <c r="K60"/>
  <c r="C60" s="1"/>
  <c r="K61"/>
  <c r="C61" s="1"/>
  <c r="K62"/>
  <c r="C62" s="1"/>
  <c r="K63"/>
  <c r="C63" s="1"/>
  <c r="K64"/>
  <c r="C64" s="1"/>
  <c r="K65"/>
  <c r="C65" s="1"/>
  <c r="K66"/>
  <c r="C66" s="1"/>
  <c r="K67"/>
  <c r="C67" s="1"/>
  <c r="K68"/>
  <c r="C68" s="1"/>
  <c r="K69"/>
  <c r="C69" s="1"/>
  <c r="K70"/>
  <c r="C70" s="1"/>
  <c r="K2"/>
  <c r="C2" s="1"/>
  <c r="C5" l="1"/>
  <c r="D6"/>
  <c r="D4"/>
  <c r="D3"/>
  <c r="D2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5"/>
  <c r="E6"/>
  <c r="E4"/>
  <c r="E3"/>
  <c r="E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B6"/>
  <c r="B4"/>
  <c r="B3"/>
  <c r="B2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U9" i="5"/>
  <c r="U10"/>
  <c r="U11"/>
  <c r="U12"/>
  <c r="G3" i="8" l="1"/>
  <c r="H3"/>
  <c r="G5"/>
  <c r="H5"/>
  <c r="G7"/>
  <c r="H7"/>
  <c r="G9"/>
  <c r="H9"/>
  <c r="G11"/>
  <c r="H11"/>
  <c r="G13"/>
  <c r="H13"/>
  <c r="H15"/>
  <c r="G17"/>
  <c r="H17"/>
  <c r="G19"/>
  <c r="H19"/>
  <c r="G21"/>
  <c r="H21"/>
  <c r="G23"/>
  <c r="H23"/>
  <c r="G25"/>
  <c r="H25"/>
  <c r="G27"/>
  <c r="H27"/>
  <c r="H29"/>
  <c r="G31"/>
  <c r="H31"/>
  <c r="H33"/>
  <c r="G35"/>
  <c r="H35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H48"/>
  <c r="G49"/>
  <c r="H49"/>
  <c r="G51"/>
  <c r="H51"/>
  <c r="G53"/>
  <c r="H53"/>
  <c r="G54"/>
  <c r="H54"/>
  <c r="G55"/>
  <c r="H55"/>
  <c r="G56"/>
  <c r="H56"/>
  <c r="G57"/>
  <c r="H57"/>
  <c r="G58"/>
  <c r="H58"/>
  <c r="G59"/>
  <c r="H59"/>
  <c r="G60"/>
  <c r="H60"/>
  <c r="H61"/>
  <c r="G62"/>
  <c r="H62"/>
  <c r="H63"/>
  <c r="G64"/>
  <c r="H64"/>
  <c r="G65"/>
  <c r="H65"/>
  <c r="G66"/>
  <c r="H66"/>
  <c r="G67"/>
  <c r="H67"/>
  <c r="G68"/>
  <c r="H68"/>
  <c r="G69"/>
  <c r="H69"/>
  <c r="E3" i="3"/>
  <c r="E4"/>
  <c r="E5"/>
  <c r="E6"/>
  <c r="E2" i="4"/>
  <c r="D2"/>
  <c r="H50" i="8" l="1"/>
  <c r="G50"/>
  <c r="G33"/>
  <c r="G15"/>
  <c r="G61"/>
  <c r="G48"/>
  <c r="H34"/>
  <c r="H32"/>
  <c r="H30"/>
  <c r="H28"/>
  <c r="H26"/>
  <c r="H24"/>
  <c r="H22"/>
  <c r="H20"/>
  <c r="H18"/>
  <c r="H16"/>
  <c r="H14"/>
  <c r="H12"/>
  <c r="H10"/>
  <c r="F12" i="5" s="1"/>
  <c r="H8" i="8"/>
  <c r="F9" i="5" s="1"/>
  <c r="H6" i="8"/>
  <c r="H4"/>
  <c r="G34"/>
  <c r="G32"/>
  <c r="G30"/>
  <c r="G28"/>
  <c r="G26"/>
  <c r="G24"/>
  <c r="G22"/>
  <c r="G20"/>
  <c r="G18"/>
  <c r="G16"/>
  <c r="G14"/>
  <c r="G12"/>
  <c r="G10"/>
  <c r="E12" i="5" s="1"/>
  <c r="G8" i="8"/>
  <c r="E9" i="5" s="1"/>
  <c r="G6" i="8"/>
  <c r="G4"/>
  <c r="H70"/>
  <c r="H52"/>
  <c r="H36"/>
  <c r="G52"/>
  <c r="G36"/>
  <c r="G29"/>
  <c r="G63"/>
  <c r="G70"/>
  <c r="C72"/>
  <c r="D4" i="4" s="1"/>
  <c r="E72" i="8"/>
  <c r="E4" i="4" s="1"/>
  <c r="H2" i="8"/>
  <c r="B72"/>
  <c r="D3" i="4" s="1"/>
  <c r="D72" i="8"/>
  <c r="E3" i="4" s="1"/>
  <c r="G2" i="8"/>
  <c r="F3" i="3"/>
  <c r="G3" s="1"/>
  <c r="G9" i="5" s="1"/>
  <c r="F4" i="3"/>
  <c r="F5"/>
  <c r="F6"/>
  <c r="G6" s="1"/>
  <c r="G12" i="5" s="1"/>
  <c r="E9" i="3"/>
  <c r="K12" i="5" l="1"/>
  <c r="L12" s="1"/>
  <c r="Q12" s="1"/>
  <c r="T12"/>
  <c r="E11"/>
  <c r="F11"/>
  <c r="F10"/>
  <c r="E10"/>
  <c r="T9"/>
  <c r="F4" i="4"/>
  <c r="E5"/>
  <c r="D5"/>
  <c r="H72" i="8"/>
  <c r="G72"/>
  <c r="K9" i="5"/>
  <c r="F3" i="4"/>
  <c r="G5" i="3"/>
  <c r="G11" i="5" s="1"/>
  <c r="G4" i="3"/>
  <c r="G10" i="5" s="1"/>
  <c r="F9" i="3"/>
  <c r="F8"/>
  <c r="E8"/>
  <c r="O12" i="5" l="1"/>
  <c r="P12" s="1"/>
  <c r="T11"/>
  <c r="K11"/>
  <c r="L11" s="1"/>
  <c r="Q11" s="1"/>
  <c r="T10"/>
  <c r="K10"/>
  <c r="L10" s="1"/>
  <c r="Q10" s="1"/>
  <c r="F5" i="4"/>
  <c r="F14" i="5"/>
  <c r="E14"/>
  <c r="G14"/>
  <c r="G9" i="3"/>
  <c r="G8"/>
  <c r="O10" i="5" l="1"/>
  <c r="P10" s="1"/>
  <c r="O11"/>
  <c r="P11" s="1"/>
  <c r="T14"/>
  <c r="K14"/>
  <c r="E2" l="1"/>
  <c r="K16"/>
  <c r="L9"/>
  <c r="Q9" s="1"/>
  <c r="O9" l="1"/>
  <c r="P9" s="1"/>
  <c r="M10"/>
  <c r="M11"/>
  <c r="M12"/>
  <c r="M9"/>
  <c r="L14"/>
  <c r="O14" l="1"/>
  <c r="Q14"/>
  <c r="P14" l="1"/>
</calcChain>
</file>

<file path=xl/sharedStrings.xml><?xml version="1.0" encoding="utf-8"?>
<sst xmlns="http://schemas.openxmlformats.org/spreadsheetml/2006/main" count="337" uniqueCount="176">
  <si>
    <t/>
  </si>
  <si>
    <t>INSURER</t>
  </si>
  <si>
    <t>BLPU</t>
  </si>
  <si>
    <t>CNT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</si>
  <si>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</si>
  <si>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</si>
  <si>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</si>
  <si>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</si>
  <si>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</si>
  <si>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</si>
  <si>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</si>
  <si>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</si>
  <si>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</si>
  <si>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</si>
  <si>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</si>
  <si>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</si>
  <si>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</si>
  <si>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</si>
  <si>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</si>
  <si>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</si>
  <si>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</si>
  <si>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</si>
  <si>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</si>
  <si>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</si>
  <si>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</si>
  <si>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</si>
  <si>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</si>
  <si>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</si>
  <si>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</si>
  <si>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</si>
  <si>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</si>
  <si>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</si>
  <si>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</si>
  <si>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</si>
  <si>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</si>
  <si>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</si>
  <si>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</si>
  <si>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</si>
  <si>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</si>
  <si>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</si>
  <si>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</si>
  <si>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</si>
  <si>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</si>
  <si>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</si>
  <si>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</si>
  <si>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</si>
  <si>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</si>
  <si>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</si>
  <si>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</si>
  <si>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</si>
  <si>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</si>
  <si>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</si>
  <si>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</si>
  <si>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</si>
  <si>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</si>
  <si>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</si>
  <si>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</si>
  <si>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</si>
  <si>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</si>
  <si>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</si>
  <si>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</si>
  <si>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</si>
  <si>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</si>
  <si>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</si>
  <si>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</si>
  <si>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</si>
  <si>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</si>
  <si>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</si>
  <si>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</si>
  <si>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</si>
  <si>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</si>
  <si>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</si>
  <si>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</si>
  <si>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</si>
  <si>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</si>
  <si>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</si>
  <si>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</si>
  <si>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</si>
  <si>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</si>
  <si>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</si>
  <si>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</si>
  <si>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</si>
  <si>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</si>
  <si>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</si>
  <si>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</si>
  <si>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</si>
  <si>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</si>
  <si>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</si>
  <si>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</si>
  <si>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</si>
  <si>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</si>
  <si>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</si>
  <si>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</si>
  <si>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</si>
  <si>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</si>
  <si>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</si>
  <si>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</si>
  <si>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</si>
  <si>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</si>
  <si>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</si>
  <si>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</si>
  <si>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</si>
  <si>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</si>
  <si>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</si>
  <si>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</si>
  <si>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</si>
  <si>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</si>
  <si>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</si>
  <si>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</si>
  <si>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</si>
  <si>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</si>
  <si>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</si>
  <si>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</si>
  <si>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</si>
  <si>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</si>
  <si>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</si>
  <si>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</si>
  <si>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</si>
  <si>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</si>
  <si>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</si>
  <si>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</si>
  <si>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</si>
  <si>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</si>
  <si>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</si>
  <si>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</si>
  <si>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</si>
  <si>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</si>
  <si>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</si>
  <si>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</si>
  <si>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</si>
  <si>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</si>
  <si>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</si>
  <si>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</si>
  <si>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</si>
  <si>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</si>
  <si>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</si>
  <si>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</si>
  <si>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</si>
  <si>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</si>
  <si>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</si>
  <si>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</si>
  <si>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</si>
  <si>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</si>
  <si>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</si>
  <si>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прикреплено</t>
  </si>
  <si>
    <t>№</t>
  </si>
  <si>
    <t>Реестровый номер</t>
  </si>
  <si>
    <t>Код МО</t>
  </si>
  <si>
    <t>Наименование медицинской организации</t>
  </si>
  <si>
    <t>среднемесячно</t>
  </si>
  <si>
    <t>ВСЕГО</t>
  </si>
  <si>
    <t>из них по подушевому принципу</t>
  </si>
  <si>
    <t>141</t>
  </si>
  <si>
    <t>142</t>
  </si>
  <si>
    <t>прикреплено к МО ПМСП, финансируемым по подушевому принципу</t>
  </si>
  <si>
    <t>Наименование страховой медицинской организации</t>
  </si>
  <si>
    <t>ФИЛИАЛ АО "МАКС-М" В Г. САМАРЕ</t>
  </si>
  <si>
    <t>расчётно</t>
  </si>
  <si>
    <t>Поправочный коэффициент</t>
  </si>
  <si>
    <t>среднемесячная численность</t>
  </si>
  <si>
    <t>ИТОГО</t>
  </si>
  <si>
    <t>подушевое финансирование</t>
  </si>
  <si>
    <t>Фактический дифференцированный подушевой норматив финасирования для i-медицинской организации по всем видам и условиям оказания помощи, руб. в месяц на одного застрахованного прикрепленного (Ф ДПн)</t>
  </si>
  <si>
    <t>Прил 25 ТС</t>
  </si>
  <si>
    <t>поправочный на численность</t>
  </si>
  <si>
    <t>ГБУЗ СО  "Камышлинская ЦРБ"</t>
  </si>
  <si>
    <t>ГБУЗ СО "Елховская ЦРБ"</t>
  </si>
  <si>
    <t>ГБУЗ СО "Исаклинская ЦРБ"</t>
  </si>
  <si>
    <t xml:space="preserve">ГБУЗ СО "Сызранская ЦГРБ" </t>
  </si>
  <si>
    <t>Дифференцированный подушевой норматив финасирования для i-медицинской организации по АПП, руб. в месяц на одного застрахованного прикрепленного (ДПн АПП)</t>
  </si>
  <si>
    <t>«АСКОМЕД» ФИЛИАЛ СМК «АСТРАМЕД-МС» (АО) В САМАРСКОЙ ОБЛАСТИ</t>
  </si>
  <si>
    <t xml:space="preserve"> </t>
  </si>
  <si>
    <r>
      <t>РАЗМЕР ПОДУШЕВОГО НОРМАТИВА ФИНАНСИРОВАНИЯ АМБУЛАТОРНО-ПОЛИКЛИНИЧЕСКОЙ ПОМОЩИ</t>
    </r>
    <r>
      <rPr>
        <b/>
        <i/>
        <u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u/>
        <sz val="10"/>
        <color theme="1"/>
        <rFont val="Times New Roman"/>
        <family val="1"/>
        <charset val="204"/>
      </rPr>
      <t>(включая оплату медицинской помощи по всем видам и условиям предоставляемой медицинской организацией медицинской помощи)</t>
    </r>
    <r>
      <rPr>
        <b/>
        <sz val="10"/>
        <color theme="1"/>
        <rFont val="Times New Roman"/>
        <family val="1"/>
        <charset val="204"/>
      </rPr>
      <t xml:space="preserve">
</t>
    </r>
  </si>
  <si>
    <t>«АСКОМЕД» АО  «АСТРАМЕД-МС» (СМК) филиал в Самарской области</t>
  </si>
  <si>
    <t>Начальник информационного управления</t>
  </si>
  <si>
    <t>Обыдёнов В.Е.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</si>
</sst>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&quot;See Note &quot;\ #"/>
    <numFmt numFmtId="168" formatCode="_-* #,##0_р_._-;\-* #,##0_р_._-;_-* &quot;-&quot;_р_._-;_-@_-"/>
    <numFmt numFmtId="169" formatCode="_-* #,##0.00_р_._-;\-* #,##0.00_р_._-;_-* &quot;-&quot;??_р_._-;_-@_-"/>
    <numFmt numFmtId="170" formatCode="_-* #,##0_р_._-;\-* #,##0_р_._-;_-* &quot;-&quot;??_р_._-;_-@_-"/>
    <numFmt numFmtId="171" formatCode="_-* #,##0.00_р_._-;\-* #,##0.00_р_._-;_-* \-??_р_._-;_-@_-"/>
    <numFmt numFmtId="172" formatCode="_(* #,##0.00_);_(* \(#,##0.00\);_(* &quot;-&quot;??_);_(@_)"/>
    <numFmt numFmtId="173" formatCode="0.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0"/>
    <xf numFmtId="0" fontId="6" fillId="0" borderId="0" applyFill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5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/>
    <xf numFmtId="0" fontId="13" fillId="22" borderId="6" applyNumberFormat="0" applyAlignment="0" applyProtection="0"/>
    <xf numFmtId="0" fontId="14" fillId="23" borderId="7" applyNumberFormat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23" fillId="25" borderId="12" applyNumberFormat="0" applyFont="0" applyAlignment="0" applyProtection="0"/>
    <xf numFmtId="0" fontId="9" fillId="25" borderId="12" applyNumberFormat="0" applyFont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67" fontId="27" fillId="0" borderId="0">
      <alignment horizontal="left"/>
    </xf>
    <xf numFmtId="0" fontId="2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0" fillId="8" borderId="6" applyNumberFormat="0" applyAlignment="0" applyProtection="0"/>
    <xf numFmtId="0" fontId="24" fillId="22" borderId="13" applyNumberFormat="0" applyAlignment="0" applyProtection="0"/>
    <xf numFmtId="0" fontId="13" fillId="22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4" fillId="23" borderId="7" applyNumberFormat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1" fillId="0" borderId="0"/>
    <xf numFmtId="0" fontId="9" fillId="0" borderId="0"/>
    <xf numFmtId="0" fontId="35" fillId="0" borderId="0"/>
    <xf numFmtId="0" fontId="35" fillId="0" borderId="0"/>
    <xf numFmtId="0" fontId="32" fillId="0" borderId="0" applyNumberFormat="0" applyFont="0" applyFill="0" applyBorder="0" applyAlignment="0" applyProtection="0">
      <alignment vertical="top"/>
    </xf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5" borderId="12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36" fillId="0" borderId="0"/>
    <xf numFmtId="0" fontId="2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32" fillId="0" borderId="0" applyFont="0" applyFill="0" applyBorder="0" applyAlignment="0" applyProtection="0"/>
    <xf numFmtId="171" fontId="9" fillId="0" borderId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35" fillId="0" borderId="0" applyFill="0" applyBorder="0" applyAlignment="0" applyProtection="0"/>
    <xf numFmtId="0" fontId="16" fillId="5" borderId="0" applyNumberFormat="0" applyBorder="0" applyAlignment="0" applyProtection="0"/>
    <xf numFmtId="0" fontId="7" fillId="0" borderId="0">
      <protection locked="0"/>
    </xf>
    <xf numFmtId="164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NumberFormat="1" applyFont="1"/>
    <xf numFmtId="0" fontId="4" fillId="0" borderId="0" xfId="1" applyFont="1"/>
    <xf numFmtId="0" fontId="5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Border="1"/>
    <xf numFmtId="166" fontId="4" fillId="0" borderId="4" xfId="1" applyNumberFormat="1" applyFont="1" applyBorder="1"/>
    <xf numFmtId="3" fontId="4" fillId="0" borderId="0" xfId="1" applyNumberFormat="1" applyFont="1"/>
    <xf numFmtId="3" fontId="4" fillId="0" borderId="3" xfId="1" applyNumberFormat="1" applyFont="1" applyBorder="1"/>
    <xf numFmtId="166" fontId="4" fillId="0" borderId="3" xfId="1" applyNumberFormat="1" applyFont="1" applyBorder="1"/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/>
    <xf numFmtId="166" fontId="5" fillId="0" borderId="3" xfId="1" applyNumberFormat="1" applyFont="1" applyBorder="1"/>
    <xf numFmtId="0" fontId="4" fillId="0" borderId="3" xfId="1" applyFont="1" applyBorder="1" applyAlignment="1">
      <alignment horizontal="right"/>
    </xf>
    <xf numFmtId="0" fontId="4" fillId="0" borderId="0" xfId="102" applyFont="1"/>
    <xf numFmtId="0" fontId="5" fillId="0" borderId="2" xfId="102" applyFont="1" applyBorder="1" applyAlignment="1">
      <alignment vertical="center" wrapText="1"/>
    </xf>
    <xf numFmtId="14" fontId="4" fillId="0" borderId="3" xfId="102" applyNumberFormat="1" applyFont="1" applyBorder="1" applyAlignment="1">
      <alignment horizontal="center"/>
    </xf>
    <xf numFmtId="0" fontId="4" fillId="0" borderId="3" xfId="102" applyFont="1" applyFill="1" applyBorder="1" applyAlignment="1">
      <alignment horizontal="center" vertical="center"/>
    </xf>
    <xf numFmtId="1" fontId="4" fillId="0" borderId="3" xfId="102" applyNumberFormat="1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left" vertical="center" wrapText="1"/>
    </xf>
    <xf numFmtId="3" fontId="4" fillId="0" borderId="3" xfId="102" applyNumberFormat="1" applyFont="1" applyBorder="1"/>
    <xf numFmtId="166" fontId="4" fillId="0" borderId="3" xfId="102" applyNumberFormat="1" applyFont="1" applyBorder="1"/>
    <xf numFmtId="0" fontId="3" fillId="0" borderId="0" xfId="119"/>
    <xf numFmtId="0" fontId="5" fillId="0" borderId="3" xfId="102" applyFont="1" applyBorder="1" applyAlignment="1">
      <alignment horizontal="center"/>
    </xf>
    <xf numFmtId="3" fontId="5" fillId="0" borderId="3" xfId="102" applyNumberFormat="1" applyFont="1" applyBorder="1"/>
    <xf numFmtId="166" fontId="5" fillId="0" borderId="3" xfId="102" applyNumberFormat="1" applyFont="1" applyBorder="1"/>
    <xf numFmtId="0" fontId="4" fillId="0" borderId="0" xfId="0" applyFont="1"/>
    <xf numFmtId="0" fontId="4" fillId="0" borderId="3" xfId="102" applyFont="1" applyBorder="1" applyAlignment="1">
      <alignment horizontal="center"/>
    </xf>
    <xf numFmtId="173" fontId="0" fillId="0" borderId="0" xfId="0" applyNumberFormat="1"/>
    <xf numFmtId="2" fontId="0" fillId="0" borderId="0" xfId="0" applyNumberFormat="1"/>
    <xf numFmtId="2" fontId="0" fillId="0" borderId="3" xfId="0" applyNumberFormat="1" applyBorder="1"/>
    <xf numFmtId="4" fontId="0" fillId="0" borderId="3" xfId="0" applyNumberFormat="1" applyBorder="1"/>
    <xf numFmtId="164" fontId="39" fillId="0" borderId="0" xfId="189" applyFont="1"/>
    <xf numFmtId="0" fontId="0" fillId="26" borderId="0" xfId="0" applyFill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66" fontId="39" fillId="0" borderId="0" xfId="0" applyNumberFormat="1" applyFont="1"/>
    <xf numFmtId="14" fontId="4" fillId="0" borderId="3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02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40" fillId="0" borderId="0" xfId="0" applyFont="1"/>
    <xf numFmtId="0" fontId="41" fillId="0" borderId="0" xfId="0" applyFont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45" fillId="0" borderId="0" xfId="0" applyFont="1"/>
    <xf numFmtId="0" fontId="48" fillId="0" borderId="0" xfId="0" applyFont="1"/>
    <xf numFmtId="0" fontId="46" fillId="0" borderId="0" xfId="0" applyFont="1" applyAlignment="1">
      <alignment horizontal="right"/>
    </xf>
    <xf numFmtId="4" fontId="49" fillId="0" borderId="0" xfId="0" applyNumberFormat="1" applyFont="1"/>
    <xf numFmtId="0" fontId="49" fillId="0" borderId="0" xfId="0" applyFont="1"/>
    <xf numFmtId="0" fontId="45" fillId="0" borderId="0" xfId="0" applyFont="1" applyAlignment="1">
      <alignment horizontal="center"/>
    </xf>
    <xf numFmtId="0" fontId="46" fillId="0" borderId="20" xfId="0" applyFont="1" applyBorder="1"/>
    <xf numFmtId="0" fontId="48" fillId="0" borderId="21" xfId="0" applyFont="1" applyBorder="1"/>
    <xf numFmtId="0" fontId="46" fillId="0" borderId="21" xfId="0" applyFont="1" applyBorder="1"/>
    <xf numFmtId="3" fontId="46" fillId="0" borderId="19" xfId="0" applyNumberFormat="1" applyFont="1" applyBorder="1"/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3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4" fontId="46" fillId="0" borderId="15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center"/>
    </xf>
    <xf numFmtId="0" fontId="46" fillId="0" borderId="22" xfId="0" applyFont="1" applyBorder="1"/>
    <xf numFmtId="0" fontId="46" fillId="0" borderId="23" xfId="0" applyFont="1" applyBorder="1"/>
    <xf numFmtId="0" fontId="46" fillId="0" borderId="24" xfId="0" applyFont="1" applyBorder="1"/>
    <xf numFmtId="0" fontId="46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/>
    </xf>
    <xf numFmtId="4" fontId="49" fillId="0" borderId="2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4" fontId="49" fillId="0" borderId="4" xfId="0" applyNumberFormat="1" applyFont="1" applyBorder="1" applyAlignment="1">
      <alignment horizontal="center" vertical="center"/>
    </xf>
    <xf numFmtId="0" fontId="46" fillId="0" borderId="3" xfId="1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left" vertical="center"/>
    </xf>
    <xf numFmtId="166" fontId="46" fillId="0" borderId="3" xfId="0" applyNumberFormat="1" applyFont="1" applyBorder="1"/>
    <xf numFmtId="2" fontId="45" fillId="0" borderId="3" xfId="0" applyNumberFormat="1" applyFont="1" applyBorder="1"/>
    <xf numFmtId="2" fontId="45" fillId="0" borderId="0" xfId="0" applyNumberFormat="1" applyFont="1"/>
    <xf numFmtId="4" fontId="45" fillId="0" borderId="3" xfId="0" applyNumberFormat="1" applyFont="1" applyBorder="1"/>
    <xf numFmtId="4" fontId="44" fillId="0" borderId="3" xfId="0" applyNumberFormat="1" applyFont="1" applyBorder="1"/>
    <xf numFmtId="0" fontId="49" fillId="0" borderId="3" xfId="0" applyFont="1" applyBorder="1" applyAlignment="1">
      <alignment horizontal="center"/>
    </xf>
    <xf numFmtId="0" fontId="50" fillId="0" borderId="0" xfId="0" applyFont="1"/>
  </cellXfs>
  <cellStyles count="190">
    <cellStyle name="_КСГ 210010 - ЛИ" xfId="2"/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2" xfId="64"/>
    <cellStyle name="Calculation" xfId="65"/>
    <cellStyle name="Check Cell" xfId="66"/>
    <cellStyle name="Excel Built-in Normal" xfId="67"/>
    <cellStyle name="Excel Built-in Normal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Note 2" xfId="79"/>
    <cellStyle name="Output" xfId="80"/>
    <cellStyle name="Title" xfId="81"/>
    <cellStyle name="Total" xfId="82"/>
    <cellStyle name="Unit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Ввод  2" xfId="91"/>
    <cellStyle name="Вывод 2" xfId="92"/>
    <cellStyle name="Вычисление 2" xfId="93"/>
    <cellStyle name="Денежный" xfId="189" builtinId="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102"/>
    <cellStyle name="Обычный 10 2" xfId="103"/>
    <cellStyle name="Обычный 11" xfId="104"/>
    <cellStyle name="Обычный 12" xfId="105"/>
    <cellStyle name="Обычный 13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4" xfId="111"/>
    <cellStyle name="Обычный 2 5" xfId="112"/>
    <cellStyle name="Обычный 2 6" xfId="113"/>
    <cellStyle name="Обычный 2_Пилот_свод за 6 мес.2012г." xfId="114"/>
    <cellStyle name="Обычный 22" xfId="115"/>
    <cellStyle name="Обычный 23" xfId="116"/>
    <cellStyle name="Обычный 24" xfId="117"/>
    <cellStyle name="Обычный 27" xfId="118"/>
    <cellStyle name="Обычный 3" xfId="119"/>
    <cellStyle name="Обычный 3 2" xfId="120"/>
    <cellStyle name="Обычный 3 3" xfId="121"/>
    <cellStyle name="Обычный 3_KSG" xfId="122"/>
    <cellStyle name="Обычный 30" xfId="123"/>
    <cellStyle name="Обычный 34" xfId="124"/>
    <cellStyle name="Обычный 35" xfId="125"/>
    <cellStyle name="Обычный 4" xfId="126"/>
    <cellStyle name="Обычный 4 2" xfId="127"/>
    <cellStyle name="Обычный 4 3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Плохой 2" xfId="136"/>
    <cellStyle name="Пояснение 2" xfId="137"/>
    <cellStyle name="Примечание 2" xfId="138"/>
    <cellStyle name="Примечание 3" xfId="139"/>
    <cellStyle name="Примечание 4" xfId="140"/>
    <cellStyle name="Процентный 2" xfId="141"/>
    <cellStyle name="Процентный 2 2" xfId="142"/>
    <cellStyle name="Процентный 2 3" xfId="143"/>
    <cellStyle name="Процентный 3" xfId="144"/>
    <cellStyle name="Процентный 4" xfId="145"/>
    <cellStyle name="Связанная ячейка 2" xfId="146"/>
    <cellStyle name="Стиль 1" xfId="147"/>
    <cellStyle name="Текст предупреждения 2" xfId="148"/>
    <cellStyle name="Тысячи [0]_перечис.11" xfId="149"/>
    <cellStyle name="Тысячи_перечис.11" xfId="150"/>
    <cellStyle name="Финансовый [0] 2" xfId="151"/>
    <cellStyle name="Финансовый [0] 2 2" xfId="152"/>
    <cellStyle name="Финансовый 10" xfId="153"/>
    <cellStyle name="Финансовый 10 2" xfId="154"/>
    <cellStyle name="Финансовый 11" xfId="155"/>
    <cellStyle name="Финансовый 12" xfId="156"/>
    <cellStyle name="Финансовый 12 2" xfId="157"/>
    <cellStyle name="Финансовый 13" xfId="158"/>
    <cellStyle name="Финансовый 14" xfId="159"/>
    <cellStyle name="Финансовый 15" xfId="160"/>
    <cellStyle name="Финансовый 2" xfId="161"/>
    <cellStyle name="Финансовый 2 2" xfId="162"/>
    <cellStyle name="Финансовый 2 2 2" xfId="163"/>
    <cellStyle name="Финансовый 2 2 3" xfId="164"/>
    <cellStyle name="Финансовый 2 3" xfId="165"/>
    <cellStyle name="Финансовый 2 3 2" xfId="166"/>
    <cellStyle name="Финансовый 2 4" xfId="167"/>
    <cellStyle name="Финансовый 2 5" xfId="168"/>
    <cellStyle name="Финансовый 2 6" xfId="169"/>
    <cellStyle name="Финансовый 3" xfId="170"/>
    <cellStyle name="Финансовый 3 2" xfId="171"/>
    <cellStyle name="Финансовый 3 2 2" xfId="172"/>
    <cellStyle name="Финансовый 3 3" xfId="173"/>
    <cellStyle name="Финансовый 3 4" xfId="174"/>
    <cellStyle name="Финансовый 3 5" xfId="175"/>
    <cellStyle name="Финансовый 3 6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5 3" xfId="181"/>
    <cellStyle name="Финансовый 6" xfId="182"/>
    <cellStyle name="Финансовый 6 2" xfId="183"/>
    <cellStyle name="Финансовый 7" xfId="184"/>
    <cellStyle name="Финансовый 8" xfId="185"/>
    <cellStyle name="Финансовый 9" xfId="186"/>
    <cellStyle name="Хороший 2" xfId="187"/>
    <cellStyle name="Џђћ–…ќ’ќ›‰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2" sqref="E2:F2"/>
    </sheetView>
  </sheetViews>
  <sheetFormatPr defaultRowHeight="11.25"/>
  <cols>
    <col min="1" max="1" width="2.7109375" style="2" bestFit="1" customWidth="1"/>
    <col min="2" max="2" width="15.140625" style="2" bestFit="1" customWidth="1"/>
    <col min="3" max="3" width="7.140625" style="2" bestFit="1" customWidth="1"/>
    <col min="4" max="4" width="44.5703125" style="2" customWidth="1"/>
    <col min="5" max="5" width="12.85546875" style="2" customWidth="1"/>
    <col min="6" max="6" width="10.42578125" style="2" customWidth="1"/>
    <col min="7" max="7" width="13" style="2" customWidth="1"/>
    <col min="8" max="16384" width="9.140625" style="2"/>
  </cols>
  <sheetData>
    <row r="1" spans="1:7">
      <c r="E1" s="42" t="s">
        <v>144</v>
      </c>
      <c r="F1" s="42"/>
      <c r="G1" s="42"/>
    </row>
    <row r="2" spans="1:7" ht="22.5">
      <c r="A2" s="3" t="s">
        <v>145</v>
      </c>
      <c r="B2" s="3" t="s">
        <v>146</v>
      </c>
      <c r="C2" s="3" t="s">
        <v>147</v>
      </c>
      <c r="D2" s="3" t="s">
        <v>148</v>
      </c>
      <c r="E2" s="41">
        <v>45292</v>
      </c>
      <c r="F2" s="41">
        <v>45323</v>
      </c>
      <c r="G2" s="4" t="s">
        <v>149</v>
      </c>
    </row>
    <row r="3" spans="1:7" ht="12.75" customHeight="1">
      <c r="A3" s="5">
        <v>1</v>
      </c>
      <c r="B3" s="5">
        <v>630008</v>
      </c>
      <c r="C3" s="5">
        <v>802</v>
      </c>
      <c r="D3" s="6" t="s">
        <v>167</v>
      </c>
      <c r="E3" s="7">
        <f>SUMIFS('1'!$D$2:$D$143,'1'!$C$2:$C$143,C3)</f>
        <v>10006</v>
      </c>
      <c r="F3" s="7">
        <f>SUMIFS('2'!$D$2:$D$143,'2'!$C$2:$C$143,C3)</f>
        <v>9937</v>
      </c>
      <c r="G3" s="8">
        <f t="shared" ref="G3:G6" si="0">(E3+F3)/2</f>
        <v>9971.5</v>
      </c>
    </row>
    <row r="4" spans="1:7" ht="12.75" customHeight="1">
      <c r="A4" s="5">
        <v>2</v>
      </c>
      <c r="B4" s="5">
        <v>630026</v>
      </c>
      <c r="C4" s="5">
        <v>2602</v>
      </c>
      <c r="D4" s="6" t="s">
        <v>165</v>
      </c>
      <c r="E4" s="7">
        <f>SUMIFS('1'!$D$2:$D$143,'1'!$C$2:$C$143,C4)</f>
        <v>8424</v>
      </c>
      <c r="F4" s="7">
        <f>SUMIFS('2'!$D$2:$D$143,'2'!$C$2:$C$143,C4)</f>
        <v>8374</v>
      </c>
      <c r="G4" s="8">
        <f t="shared" si="0"/>
        <v>8399</v>
      </c>
    </row>
    <row r="5" spans="1:7" ht="12.75" customHeight="1">
      <c r="A5" s="5">
        <v>3</v>
      </c>
      <c r="B5" s="5">
        <v>630027</v>
      </c>
      <c r="C5" s="5">
        <v>2702</v>
      </c>
      <c r="D5" s="6" t="s">
        <v>166</v>
      </c>
      <c r="E5" s="7">
        <f>SUMIFS('1'!$D$2:$D$143,'1'!$C$2:$C$143,C5)</f>
        <v>7009</v>
      </c>
      <c r="F5" s="7">
        <f>SUMIFS('2'!$D$2:$D$143,'2'!$C$2:$C$143,C5)</f>
        <v>6954</v>
      </c>
      <c r="G5" s="8">
        <f t="shared" si="0"/>
        <v>6981.5</v>
      </c>
    </row>
    <row r="6" spans="1:7" ht="12.75" customHeight="1">
      <c r="A6" s="5">
        <v>4</v>
      </c>
      <c r="B6" s="5">
        <v>630036</v>
      </c>
      <c r="C6" s="5">
        <v>3409</v>
      </c>
      <c r="D6" s="6" t="s">
        <v>168</v>
      </c>
      <c r="E6" s="7">
        <f>SUMIFS('1'!$D$2:$D$143,'1'!$C$2:$C$143,C6)</f>
        <v>171977</v>
      </c>
      <c r="F6" s="7">
        <f>SUMIFS('2'!$D$2:$D$143,'2'!$C$2:$C$143,C6)</f>
        <v>171670</v>
      </c>
      <c r="G6" s="8">
        <f t="shared" si="0"/>
        <v>171823.5</v>
      </c>
    </row>
    <row r="8" spans="1:7">
      <c r="D8" s="12" t="s">
        <v>150</v>
      </c>
      <c r="E8" s="13">
        <f>SUM(E3:E7)</f>
        <v>197416</v>
      </c>
      <c r="F8" s="13">
        <f>SUM(F3:F7)</f>
        <v>196935</v>
      </c>
      <c r="G8" s="14">
        <f>SUM(G3:G7)</f>
        <v>197175.5</v>
      </c>
    </row>
    <row r="9" spans="1:7">
      <c r="D9" s="15" t="s">
        <v>151</v>
      </c>
      <c r="E9" s="10">
        <f>SUM(E3:E6)</f>
        <v>197416</v>
      </c>
      <c r="F9" s="10">
        <f>SUM(F3:F6)</f>
        <v>196935</v>
      </c>
      <c r="G9" s="11">
        <f>SUM(G3:G6)</f>
        <v>197175.5</v>
      </c>
    </row>
    <row r="12" spans="1:7">
      <c r="F12" s="9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3" sqref="D3"/>
    </sheetView>
  </sheetViews>
  <sheetFormatPr defaultRowHeight="11.25"/>
  <cols>
    <col min="1" max="1" width="2.7109375" style="16" bestFit="1" customWidth="1"/>
    <col min="2" max="2" width="15.140625" style="16" bestFit="1" customWidth="1"/>
    <col min="3" max="3" width="42.42578125" style="16" customWidth="1"/>
    <col min="4" max="6" width="13.28515625" style="16" customWidth="1"/>
    <col min="7" max="16384" width="9.140625" style="16"/>
  </cols>
  <sheetData>
    <row r="1" spans="1:9" ht="27" customHeight="1">
      <c r="D1" s="43" t="s">
        <v>154</v>
      </c>
      <c r="E1" s="43"/>
      <c r="F1" s="43"/>
    </row>
    <row r="2" spans="1:9" ht="22.5">
      <c r="A2" s="17" t="s">
        <v>145</v>
      </c>
      <c r="B2" s="17" t="s">
        <v>146</v>
      </c>
      <c r="C2" s="17" t="s">
        <v>155</v>
      </c>
      <c r="D2" s="18">
        <f>МО!E2</f>
        <v>45292</v>
      </c>
      <c r="E2" s="18">
        <f>МО!F2</f>
        <v>45323</v>
      </c>
      <c r="F2" s="29" t="s">
        <v>149</v>
      </c>
    </row>
    <row r="3" spans="1:9" ht="12.75" customHeight="1">
      <c r="A3" s="19">
        <v>1</v>
      </c>
      <c r="B3" s="20">
        <v>63001</v>
      </c>
      <c r="C3" s="21" t="s">
        <v>170</v>
      </c>
      <c r="D3" s="22">
        <f>'12'!B72</f>
        <v>47955</v>
      </c>
      <c r="E3" s="22">
        <f>'12'!D72</f>
        <v>47935</v>
      </c>
      <c r="F3" s="23">
        <f>(D3+E3)/2</f>
        <v>47945</v>
      </c>
    </row>
    <row r="4" spans="1:9" ht="12.75" customHeight="1">
      <c r="A4" s="19">
        <v>4</v>
      </c>
      <c r="B4" s="20">
        <v>63023</v>
      </c>
      <c r="C4" s="21" t="s">
        <v>156</v>
      </c>
      <c r="D4" s="22">
        <f>'12'!C72</f>
        <v>149461</v>
      </c>
      <c r="E4" s="22">
        <f>'12'!E72</f>
        <v>149000</v>
      </c>
      <c r="F4" s="23">
        <f t="shared" ref="F4" si="0">(D4+E4)/2</f>
        <v>149230.5</v>
      </c>
      <c r="H4" s="24"/>
      <c r="I4" s="24"/>
    </row>
    <row r="5" spans="1:9">
      <c r="C5" s="25" t="s">
        <v>150</v>
      </c>
      <c r="D5" s="26">
        <f>SUM(D3:D4)</f>
        <v>197416</v>
      </c>
      <c r="E5" s="26">
        <f>SUM(E3:E4)</f>
        <v>196935</v>
      </c>
      <c r="F5" s="27">
        <f>SUM(F3:F4)</f>
        <v>197175.5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workbookViewId="0">
      <selection activeCell="G25" sqref="G25"/>
    </sheetView>
  </sheetViews>
  <sheetFormatPr defaultRowHeight="12.75"/>
  <cols>
    <col min="1" max="1" width="2.85546875" style="28" bestFit="1" customWidth="1"/>
    <col min="2" max="2" width="10.5703125" style="28" customWidth="1"/>
    <col min="3" max="3" width="6.85546875" style="28" customWidth="1"/>
    <col min="4" max="4" width="26.85546875" style="28" customWidth="1"/>
    <col min="5" max="7" width="13.7109375" style="28" customWidth="1"/>
    <col min="8" max="8" width="7.28515625" customWidth="1"/>
    <col min="9" max="9" width="19.140625" customWidth="1"/>
    <col min="10" max="10" width="3.7109375" customWidth="1"/>
    <col min="11" max="13" width="12.7109375" hidden="1" customWidth="1"/>
    <col min="14" max="14" width="6.7109375" customWidth="1"/>
    <col min="15" max="17" width="17" customWidth="1"/>
    <col min="18" max="18" width="14.7109375" hidden="1" customWidth="1"/>
    <col min="19" max="20" width="16.42578125" hidden="1" customWidth="1"/>
    <col min="21" max="21" width="0" hidden="1" customWidth="1"/>
    <col min="22" max="22" width="16.42578125" hidden="1" customWidth="1"/>
  </cols>
  <sheetData>
    <row r="1" spans="1:26" s="45" customFormat="1" ht="37.5" customHeight="1">
      <c r="B1" s="46" t="s">
        <v>172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6">
      <c r="A2" s="50"/>
      <c r="B2" s="53"/>
      <c r="C2" s="50"/>
      <c r="D2" s="54" t="s">
        <v>157</v>
      </c>
      <c r="E2" s="55">
        <f>K14</f>
        <v>122723949.346944</v>
      </c>
      <c r="F2" s="5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6">
      <c r="A3" s="50"/>
      <c r="B3" s="53"/>
      <c r="C3" s="50"/>
      <c r="D3" s="54" t="s">
        <v>158</v>
      </c>
      <c r="E3" s="56">
        <v>1</v>
      </c>
      <c r="F3" s="5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26">
      <c r="A4" s="50"/>
      <c r="B4" s="53"/>
      <c r="C4" s="50"/>
      <c r="D4" s="50"/>
      <c r="E4" s="50"/>
      <c r="F4" s="50"/>
      <c r="G4" s="50"/>
      <c r="H4" s="52"/>
      <c r="I4" s="57" t="s">
        <v>163</v>
      </c>
      <c r="J4" s="52"/>
      <c r="K4" s="52"/>
      <c r="L4" s="52"/>
      <c r="M4" s="52"/>
      <c r="N4" s="52"/>
      <c r="O4" s="52"/>
      <c r="P4" s="52"/>
      <c r="Q4" s="52"/>
      <c r="S4" s="38" t="s">
        <v>163</v>
      </c>
    </row>
    <row r="5" spans="1:26" ht="26.25" customHeight="1">
      <c r="A5" s="58"/>
      <c r="B5" s="59"/>
      <c r="C5" s="60"/>
      <c r="D5" s="61"/>
      <c r="E5" s="62" t="s">
        <v>159</v>
      </c>
      <c r="F5" s="63"/>
      <c r="G5" s="64"/>
      <c r="H5" s="52"/>
      <c r="I5" s="65" t="s">
        <v>162</v>
      </c>
      <c r="J5" s="52"/>
      <c r="K5" s="66" t="s">
        <v>157</v>
      </c>
      <c r="L5" s="57"/>
      <c r="M5" s="57"/>
      <c r="N5" s="52"/>
      <c r="O5" s="67" t="s">
        <v>161</v>
      </c>
      <c r="P5" s="68"/>
      <c r="Q5" s="69"/>
      <c r="S5" s="44" t="s">
        <v>169</v>
      </c>
    </row>
    <row r="6" spans="1:26">
      <c r="A6" s="70"/>
      <c r="B6" s="71"/>
      <c r="C6" s="71"/>
      <c r="D6" s="72"/>
      <c r="E6" s="73">
        <v>63031</v>
      </c>
      <c r="F6" s="73">
        <v>63023</v>
      </c>
      <c r="G6" s="74" t="s">
        <v>160</v>
      </c>
      <c r="H6" s="52"/>
      <c r="I6" s="65"/>
      <c r="J6" s="52"/>
      <c r="K6" s="66"/>
      <c r="L6" s="57"/>
      <c r="M6" s="57"/>
      <c r="N6" s="52"/>
      <c r="O6" s="75">
        <v>63001</v>
      </c>
      <c r="P6" s="75">
        <v>63023</v>
      </c>
      <c r="Q6" s="76" t="s">
        <v>160</v>
      </c>
      <c r="S6" s="44"/>
    </row>
    <row r="7" spans="1:26" ht="30.75" customHeight="1">
      <c r="A7" s="77" t="s">
        <v>145</v>
      </c>
      <c r="B7" s="77" t="s">
        <v>146</v>
      </c>
      <c r="C7" s="77" t="s">
        <v>147</v>
      </c>
      <c r="D7" s="77" t="s">
        <v>148</v>
      </c>
      <c r="E7" s="48" t="s">
        <v>173</v>
      </c>
      <c r="F7" s="78" t="s">
        <v>156</v>
      </c>
      <c r="G7" s="79"/>
      <c r="H7" s="52"/>
      <c r="I7" s="65"/>
      <c r="J7" s="52"/>
      <c r="K7" s="66"/>
      <c r="L7" s="57"/>
      <c r="M7" s="57"/>
      <c r="N7" s="52"/>
      <c r="O7" s="48" t="s">
        <v>173</v>
      </c>
      <c r="P7" s="78" t="s">
        <v>156</v>
      </c>
      <c r="Q7" s="80"/>
      <c r="S7" s="44"/>
    </row>
    <row r="8" spans="1:26" ht="59.25" customHeight="1">
      <c r="A8" s="81"/>
      <c r="B8" s="81"/>
      <c r="C8" s="81"/>
      <c r="D8" s="81"/>
      <c r="E8" s="49"/>
      <c r="F8" s="82"/>
      <c r="G8" s="83"/>
      <c r="H8" s="52"/>
      <c r="I8" s="65"/>
      <c r="J8" s="52"/>
      <c r="K8" s="66"/>
      <c r="L8" s="57"/>
      <c r="M8" s="57"/>
      <c r="N8" s="52"/>
      <c r="O8" s="49"/>
      <c r="P8" s="82"/>
      <c r="Q8" s="84"/>
      <c r="S8" s="44"/>
      <c r="U8" s="35">
        <v>1</v>
      </c>
    </row>
    <row r="9" spans="1:26">
      <c r="A9" s="85">
        <v>1</v>
      </c>
      <c r="B9" s="86">
        <f>МО!B3</f>
        <v>630008</v>
      </c>
      <c r="C9" s="86">
        <f>МО!C3</f>
        <v>802</v>
      </c>
      <c r="D9" s="87" t="str">
        <f>МО!D3</f>
        <v>ГБУЗ СО "Исаклинская ЦРБ"</v>
      </c>
      <c r="E9" s="88">
        <f>SUMIFS('12'!G$2:G$70,'12'!$A$2:$A$70,$C9)</f>
        <v>328.5</v>
      </c>
      <c r="F9" s="88">
        <f>SUMIFS('12'!H$2:H$70,'12'!$A$2:$A$70,$C9)</f>
        <v>9643</v>
      </c>
      <c r="G9" s="88">
        <f>МО!G3</f>
        <v>9971.5</v>
      </c>
      <c r="H9" s="52"/>
      <c r="I9" s="89">
        <v>618.76229062690777</v>
      </c>
      <c r="J9" s="52"/>
      <c r="K9" s="90">
        <f t="shared" ref="K9" si="0">G9*I9</f>
        <v>6169988.1809862107</v>
      </c>
      <c r="L9" s="90">
        <f t="shared" ref="L9" si="1">K9*$E$3</f>
        <v>6169988.1809862107</v>
      </c>
      <c r="M9" s="90">
        <f t="shared" ref="M9" si="2">I9/$K$16</f>
        <v>0.99413981284610553</v>
      </c>
      <c r="N9" s="52"/>
      <c r="O9" s="91">
        <f>ROUND($Q9*E9/$G9,2)</f>
        <v>203263.41</v>
      </c>
      <c r="P9" s="91">
        <f>Q9-O9</f>
        <v>5966724.7709862106</v>
      </c>
      <c r="Q9" s="92">
        <f>L9</f>
        <v>6169988.1809862107</v>
      </c>
      <c r="S9" s="32">
        <v>336.45382217460394</v>
      </c>
      <c r="T9" s="33">
        <f>S9*G9/U9</f>
        <v>3354949.287814063</v>
      </c>
      <c r="U9">
        <f>U$8</f>
        <v>1</v>
      </c>
      <c r="V9" s="36"/>
      <c r="W9" s="31"/>
      <c r="X9" s="31"/>
      <c r="Y9" s="31"/>
      <c r="Z9" s="31"/>
    </row>
    <row r="10" spans="1:26">
      <c r="A10" s="85">
        <v>2</v>
      </c>
      <c r="B10" s="86">
        <f>МО!B4</f>
        <v>630026</v>
      </c>
      <c r="C10" s="86">
        <f>МО!C4</f>
        <v>2602</v>
      </c>
      <c r="D10" s="87" t="str">
        <f>МО!D4</f>
        <v>ГБУЗ СО  "Камышлинская ЦРБ"</v>
      </c>
      <c r="E10" s="88">
        <f>SUMIFS('12'!G$2:G$70,'12'!$A$2:$A$70,$C10)</f>
        <v>100</v>
      </c>
      <c r="F10" s="88">
        <f>SUMIFS('12'!H$2:H$70,'12'!$A$2:$A$70,$C10)</f>
        <v>8299</v>
      </c>
      <c r="G10" s="88">
        <f>МО!G4</f>
        <v>8399</v>
      </c>
      <c r="H10" s="52"/>
      <c r="I10" s="89">
        <v>567.0796231650495</v>
      </c>
      <c r="J10" s="52"/>
      <c r="K10" s="90">
        <f t="shared" ref="K10:K12" si="3">G10*I10</f>
        <v>4762901.7549632508</v>
      </c>
      <c r="L10" s="90">
        <f t="shared" ref="L10:L12" si="4">K10*$E$3</f>
        <v>4762901.7549632508</v>
      </c>
      <c r="M10" s="90">
        <f>I10/$K$16</f>
        <v>0.91110340591532257</v>
      </c>
      <c r="N10" s="52"/>
      <c r="O10" s="91">
        <f t="shared" ref="O10:O12" si="5">ROUND($Q10*E10/$G10,2)</f>
        <v>56707.96</v>
      </c>
      <c r="P10" s="91">
        <f t="shared" ref="P10:P12" si="6">Q10-O10</f>
        <v>4706193.7949632509</v>
      </c>
      <c r="Q10" s="92">
        <f t="shared" ref="Q10:Q12" si="7">L10</f>
        <v>4762901.7549632508</v>
      </c>
      <c r="S10" s="32">
        <v>335.27400100167051</v>
      </c>
      <c r="T10" s="33">
        <f>S10*G10/U10</f>
        <v>2815966.3344130307</v>
      </c>
      <c r="U10">
        <f>U$8</f>
        <v>1</v>
      </c>
      <c r="V10" s="36"/>
      <c r="W10" s="31"/>
      <c r="X10" s="31"/>
      <c r="Y10" s="31"/>
      <c r="Z10" s="31"/>
    </row>
    <row r="11" spans="1:26">
      <c r="A11" s="85">
        <v>3</v>
      </c>
      <c r="B11" s="86">
        <f>МО!B5</f>
        <v>630027</v>
      </c>
      <c r="C11" s="86">
        <f>МО!C5</f>
        <v>2702</v>
      </c>
      <c r="D11" s="87" t="str">
        <f>МО!D5</f>
        <v>ГБУЗ СО "Елховская ЦРБ"</v>
      </c>
      <c r="E11" s="88">
        <f>SUMIFS('12'!G$2:G$70,'12'!$A$2:$A$70,$C11)</f>
        <v>212.5</v>
      </c>
      <c r="F11" s="88">
        <f>SUMIFS('12'!H$2:H$70,'12'!$A$2:$A$70,$C11)</f>
        <v>6769</v>
      </c>
      <c r="G11" s="88">
        <f>МО!G5</f>
        <v>6981.5</v>
      </c>
      <c r="H11" s="52"/>
      <c r="I11" s="89">
        <v>570.42025636214987</v>
      </c>
      <c r="J11" s="52"/>
      <c r="K11" s="90">
        <f t="shared" si="3"/>
        <v>3982389.0197923495</v>
      </c>
      <c r="L11" s="90">
        <f t="shared" si="4"/>
        <v>3982389.0197923495</v>
      </c>
      <c r="M11" s="90">
        <f>I11/$K$16</f>
        <v>0.91647066328000149</v>
      </c>
      <c r="N11" s="52"/>
      <c r="O11" s="91">
        <f t="shared" si="5"/>
        <v>121214.3</v>
      </c>
      <c r="P11" s="91">
        <f t="shared" si="6"/>
        <v>3861174.7197923497</v>
      </c>
      <c r="Q11" s="92">
        <f t="shared" si="7"/>
        <v>3982389.0197923495</v>
      </c>
      <c r="S11" s="32">
        <v>337.75798493289551</v>
      </c>
      <c r="T11" s="33">
        <f>S11*G11/U11</f>
        <v>2358057.3718090099</v>
      </c>
      <c r="U11">
        <f>U$8</f>
        <v>1</v>
      </c>
      <c r="V11" s="36"/>
      <c r="W11" s="31"/>
      <c r="X11" s="31"/>
      <c r="Y11" s="31"/>
      <c r="Z11" s="31"/>
    </row>
    <row r="12" spans="1:26">
      <c r="A12" s="85">
        <v>4</v>
      </c>
      <c r="B12" s="86">
        <f>МО!B6</f>
        <v>630036</v>
      </c>
      <c r="C12" s="86">
        <f>МО!C6</f>
        <v>3409</v>
      </c>
      <c r="D12" s="87" t="str">
        <f>МО!D6</f>
        <v xml:space="preserve">ГБУЗ СО "Сызранская ЦГРБ" </v>
      </c>
      <c r="E12" s="88">
        <f>SUMIFS('12'!G$2:G$70,'12'!$A$2:$A$70,$C12)</f>
        <v>47304</v>
      </c>
      <c r="F12" s="88">
        <f>SUMIFS('12'!H$2:H$70,'12'!$A$2:$A$70,$C12)</f>
        <v>124519.5</v>
      </c>
      <c r="G12" s="88">
        <f>МО!G6</f>
        <v>171823.5</v>
      </c>
      <c r="H12" s="52"/>
      <c r="I12" s="89">
        <v>627.43844928779936</v>
      </c>
      <c r="J12" s="52"/>
      <c r="K12" s="90">
        <f t="shared" si="3"/>
        <v>107808670.3912022</v>
      </c>
      <c r="L12" s="90">
        <f t="shared" si="4"/>
        <v>107808670.3912022</v>
      </c>
      <c r="M12" s="90">
        <f>I12/$K$16</f>
        <v>1.0080794385764049</v>
      </c>
      <c r="N12" s="52"/>
      <c r="O12" s="91">
        <f t="shared" si="5"/>
        <v>29680348.41</v>
      </c>
      <c r="P12" s="91">
        <f t="shared" si="6"/>
        <v>78128321.9812022</v>
      </c>
      <c r="Q12" s="92">
        <f t="shared" si="7"/>
        <v>107808670.3912022</v>
      </c>
      <c r="S12" s="32">
        <v>304.78703786856516</v>
      </c>
      <c r="T12" s="33">
        <f>S12*G12/U12</f>
        <v>52369575.60120941</v>
      </c>
      <c r="U12">
        <f>U$8</f>
        <v>1</v>
      </c>
      <c r="V12" s="36"/>
      <c r="W12" s="31"/>
      <c r="X12" s="31"/>
      <c r="Y12" s="31"/>
      <c r="Z12" s="31"/>
    </row>
    <row r="13" spans="1:26">
      <c r="A13" s="50"/>
      <c r="B13" s="50"/>
      <c r="C13" s="50"/>
      <c r="D13" s="50"/>
      <c r="E13" s="50"/>
      <c r="F13" s="50"/>
      <c r="G13" s="50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26">
      <c r="A14" s="93" t="s">
        <v>150</v>
      </c>
      <c r="B14" s="93"/>
      <c r="C14" s="93"/>
      <c r="D14" s="93"/>
      <c r="E14" s="88">
        <f>SUM(E9:E12)</f>
        <v>47945</v>
      </c>
      <c r="F14" s="88">
        <f>SUM(F9:F12)</f>
        <v>149230.5</v>
      </c>
      <c r="G14" s="88">
        <f>SUM(G9:G12)</f>
        <v>197175.5</v>
      </c>
      <c r="H14" s="52"/>
      <c r="I14" s="52"/>
      <c r="J14" s="52"/>
      <c r="K14" s="90">
        <f>SUM(K9:K13)</f>
        <v>122723949.346944</v>
      </c>
      <c r="L14" s="90">
        <f>SUM(L9:L13)</f>
        <v>122723949.346944</v>
      </c>
      <c r="M14" s="90"/>
      <c r="N14" s="52"/>
      <c r="O14" s="92">
        <f>SUM(O9:O12)</f>
        <v>30061534.080000002</v>
      </c>
      <c r="P14" s="92">
        <f>SUM(P9:P12)</f>
        <v>92662415.266944006</v>
      </c>
      <c r="Q14" s="92">
        <f>SUM(Q9:Q12)</f>
        <v>122723949.346944</v>
      </c>
      <c r="T14" s="34">
        <f>SUM(T9:T13)</f>
        <v>60898548.59524551</v>
      </c>
      <c r="V14" s="36"/>
    </row>
    <row r="15" spans="1:26">
      <c r="A15" s="50"/>
      <c r="B15" s="50"/>
      <c r="C15" s="50"/>
      <c r="D15" s="50"/>
      <c r="E15" s="50"/>
      <c r="F15" s="50"/>
      <c r="G15" s="50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26">
      <c r="A16" s="94"/>
      <c r="B16" s="94"/>
      <c r="C16" s="94"/>
      <c r="D16" s="94"/>
      <c r="E16" s="94"/>
      <c r="F16" s="94"/>
      <c r="G16" s="94"/>
      <c r="H16" s="52"/>
      <c r="I16" s="52"/>
      <c r="J16" s="52"/>
      <c r="K16" s="52">
        <f>K14/G14</f>
        <v>622.40972812009613</v>
      </c>
      <c r="L16" s="52"/>
      <c r="M16" s="52"/>
      <c r="N16" s="52"/>
      <c r="O16" s="52"/>
      <c r="P16" s="52"/>
      <c r="Q16" s="52"/>
    </row>
    <row r="17" spans="1:20" s="52" customFormat="1" ht="15.75">
      <c r="A17" s="50"/>
      <c r="B17" s="51" t="s">
        <v>174</v>
      </c>
      <c r="C17" s="50"/>
      <c r="D17" s="50"/>
      <c r="E17" s="50"/>
      <c r="F17" s="50"/>
      <c r="G17" s="50"/>
      <c r="P17" s="51" t="s">
        <v>175</v>
      </c>
    </row>
    <row r="18" spans="1:20">
      <c r="S18" s="37" t="s">
        <v>164</v>
      </c>
      <c r="T18">
        <f>T19/T20</f>
        <v>1.0054571734350173</v>
      </c>
    </row>
    <row r="19" spans="1:20">
      <c r="T19" s="40">
        <v>3138338</v>
      </c>
    </row>
    <row r="20" spans="1:20">
      <c r="T20" s="39">
        <f>('1'!F1+'2'!F1)/2</f>
        <v>3121304.5</v>
      </c>
    </row>
  </sheetData>
  <mergeCells count="16">
    <mergeCell ref="A14:D14"/>
    <mergeCell ref="E7:E8"/>
    <mergeCell ref="F7:F8"/>
    <mergeCell ref="E5:G5"/>
    <mergeCell ref="G6:G8"/>
    <mergeCell ref="A7:A8"/>
    <mergeCell ref="B7:B8"/>
    <mergeCell ref="C7:C8"/>
    <mergeCell ref="D7:D8"/>
    <mergeCell ref="S5:S8"/>
    <mergeCell ref="I5:I8"/>
    <mergeCell ref="K5:K8"/>
    <mergeCell ref="Q6:Q8"/>
    <mergeCell ref="O7:O8"/>
    <mergeCell ref="P7:P8"/>
    <mergeCell ref="O5:Q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&amp;L&amp;8&amp;Z&amp;F&amp;A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workbookViewId="0">
      <selection activeCell="B2" sqref="B2:D132"/>
    </sheetView>
  </sheetViews>
  <sheetFormatPr defaultRowHeight="12.7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3122631</v>
      </c>
    </row>
    <row r="2" spans="1:6">
      <c r="A2" t="s">
        <v>4</v>
      </c>
      <c r="B2">
        <v>63023</v>
      </c>
      <c r="C2">
        <v>202</v>
      </c>
      <c r="D2">
        <v>24052</v>
      </c>
    </row>
    <row r="3" spans="1:6">
      <c r="A3" t="s">
        <v>5</v>
      </c>
      <c r="B3">
        <v>63023</v>
      </c>
      <c r="C3">
        <v>302</v>
      </c>
      <c r="D3">
        <v>11587</v>
      </c>
    </row>
    <row r="4" spans="1:6">
      <c r="A4" t="s">
        <v>6</v>
      </c>
      <c r="B4">
        <v>63023</v>
      </c>
      <c r="C4">
        <v>402</v>
      </c>
      <c r="D4">
        <v>5576</v>
      </c>
    </row>
    <row r="5" spans="1:6">
      <c r="A5" t="s">
        <v>7</v>
      </c>
      <c r="B5">
        <v>63023</v>
      </c>
      <c r="C5">
        <v>502</v>
      </c>
      <c r="D5">
        <v>5054</v>
      </c>
    </row>
    <row r="6" spans="1:6">
      <c r="A6" t="s">
        <v>8</v>
      </c>
      <c r="B6">
        <v>63023</v>
      </c>
      <c r="C6">
        <v>602</v>
      </c>
      <c r="D6">
        <v>17454</v>
      </c>
    </row>
    <row r="7" spans="1:6">
      <c r="A7" t="s">
        <v>9</v>
      </c>
      <c r="B7">
        <v>63023</v>
      </c>
      <c r="C7">
        <v>701</v>
      </c>
      <c r="D7">
        <v>34556</v>
      </c>
    </row>
    <row r="8" spans="1:6">
      <c r="A8" t="s">
        <v>10</v>
      </c>
      <c r="B8">
        <v>63023</v>
      </c>
      <c r="C8">
        <v>802</v>
      </c>
      <c r="D8">
        <v>9677</v>
      </c>
    </row>
    <row r="9" spans="1:6">
      <c r="A9" t="s">
        <v>11</v>
      </c>
      <c r="B9">
        <v>63023</v>
      </c>
      <c r="C9">
        <v>902</v>
      </c>
      <c r="D9">
        <v>38952</v>
      </c>
    </row>
    <row r="10" spans="1:6">
      <c r="A10" t="s">
        <v>12</v>
      </c>
      <c r="B10">
        <v>63023</v>
      </c>
      <c r="C10">
        <v>1002</v>
      </c>
      <c r="D10">
        <v>17475</v>
      </c>
    </row>
    <row r="11" spans="1:6">
      <c r="A11" t="s">
        <v>13</v>
      </c>
      <c r="B11">
        <v>63023</v>
      </c>
      <c r="C11">
        <v>1102</v>
      </c>
      <c r="D11">
        <v>7213</v>
      </c>
    </row>
    <row r="12" spans="1:6">
      <c r="A12" t="s">
        <v>14</v>
      </c>
      <c r="B12">
        <v>63023</v>
      </c>
      <c r="C12">
        <v>1202</v>
      </c>
      <c r="D12">
        <v>25151</v>
      </c>
    </row>
    <row r="13" spans="1:6">
      <c r="A13" t="s">
        <v>15</v>
      </c>
      <c r="B13">
        <v>63023</v>
      </c>
      <c r="C13">
        <v>1302</v>
      </c>
      <c r="D13">
        <v>28818</v>
      </c>
    </row>
    <row r="14" spans="1:6">
      <c r="A14" t="s">
        <v>16</v>
      </c>
      <c r="B14">
        <v>63023</v>
      </c>
      <c r="C14">
        <v>1402</v>
      </c>
      <c r="D14">
        <v>10574</v>
      </c>
    </row>
    <row r="15" spans="1:6">
      <c r="A15" t="s">
        <v>17</v>
      </c>
      <c r="B15">
        <v>63023</v>
      </c>
      <c r="C15">
        <v>1502</v>
      </c>
      <c r="D15">
        <v>34121</v>
      </c>
    </row>
    <row r="16" spans="1:6">
      <c r="A16" t="s">
        <v>18</v>
      </c>
      <c r="B16">
        <v>63023</v>
      </c>
      <c r="C16">
        <v>1602</v>
      </c>
      <c r="D16">
        <v>4832</v>
      </c>
    </row>
    <row r="17" spans="1:4">
      <c r="A17" t="s">
        <v>19</v>
      </c>
      <c r="B17">
        <v>63023</v>
      </c>
      <c r="C17">
        <v>1702</v>
      </c>
      <c r="D17">
        <v>39101</v>
      </c>
    </row>
    <row r="18" spans="1:4">
      <c r="A18" t="s">
        <v>20</v>
      </c>
      <c r="B18">
        <v>63023</v>
      </c>
      <c r="C18">
        <v>1802</v>
      </c>
      <c r="D18">
        <v>6077</v>
      </c>
    </row>
    <row r="19" spans="1:4">
      <c r="A19" t="s">
        <v>21</v>
      </c>
      <c r="B19">
        <v>63023</v>
      </c>
      <c r="C19">
        <v>1902</v>
      </c>
      <c r="D19">
        <v>38183</v>
      </c>
    </row>
    <row r="20" spans="1:4">
      <c r="A20" t="s">
        <v>22</v>
      </c>
      <c r="B20">
        <v>63023</v>
      </c>
      <c r="C20">
        <v>2002</v>
      </c>
      <c r="D20">
        <v>57087</v>
      </c>
    </row>
    <row r="21" spans="1:4">
      <c r="A21" t="s">
        <v>23</v>
      </c>
      <c r="B21">
        <v>63023</v>
      </c>
      <c r="C21">
        <v>2202</v>
      </c>
      <c r="D21">
        <v>11709</v>
      </c>
    </row>
    <row r="22" spans="1:4">
      <c r="A22" t="s">
        <v>24</v>
      </c>
      <c r="B22">
        <v>63023</v>
      </c>
      <c r="C22">
        <v>2302</v>
      </c>
      <c r="D22">
        <v>5666</v>
      </c>
    </row>
    <row r="23" spans="1:4">
      <c r="A23" t="s">
        <v>25</v>
      </c>
      <c r="B23">
        <v>63023</v>
      </c>
      <c r="C23">
        <v>2402</v>
      </c>
      <c r="D23">
        <v>11611</v>
      </c>
    </row>
    <row r="24" spans="1:4">
      <c r="A24" t="s">
        <v>26</v>
      </c>
      <c r="B24">
        <v>63023</v>
      </c>
      <c r="C24">
        <v>2502</v>
      </c>
      <c r="D24">
        <v>14258</v>
      </c>
    </row>
    <row r="25" spans="1:4">
      <c r="A25" t="s">
        <v>27</v>
      </c>
      <c r="B25">
        <v>63023</v>
      </c>
      <c r="C25">
        <v>2602</v>
      </c>
      <c r="D25">
        <v>8324</v>
      </c>
    </row>
    <row r="26" spans="1:4">
      <c r="A26" t="s">
        <v>28</v>
      </c>
      <c r="B26">
        <v>63023</v>
      </c>
      <c r="C26">
        <v>2702</v>
      </c>
      <c r="D26">
        <v>6795</v>
      </c>
    </row>
    <row r="27" spans="1:4">
      <c r="A27" t="s">
        <v>29</v>
      </c>
      <c r="B27">
        <v>63023</v>
      </c>
      <c r="C27">
        <v>3002</v>
      </c>
      <c r="D27">
        <v>49349</v>
      </c>
    </row>
    <row r="28" spans="1:4">
      <c r="A28" t="s">
        <v>30</v>
      </c>
      <c r="B28">
        <v>63023</v>
      </c>
      <c r="C28">
        <v>3102</v>
      </c>
      <c r="D28">
        <v>35223</v>
      </c>
    </row>
    <row r="29" spans="1:4">
      <c r="A29" t="s">
        <v>31</v>
      </c>
      <c r="B29">
        <v>63023</v>
      </c>
      <c r="C29">
        <v>3202</v>
      </c>
      <c r="D29">
        <v>13178</v>
      </c>
    </row>
    <row r="30" spans="1:4">
      <c r="A30" t="s">
        <v>32</v>
      </c>
      <c r="B30">
        <v>63023</v>
      </c>
      <c r="C30">
        <v>3302</v>
      </c>
      <c r="D30">
        <v>32709</v>
      </c>
    </row>
    <row r="31" spans="1:4">
      <c r="A31" t="s">
        <v>33</v>
      </c>
      <c r="B31">
        <v>63023</v>
      </c>
      <c r="C31">
        <v>3409</v>
      </c>
      <c r="D31">
        <v>124665</v>
      </c>
    </row>
    <row r="32" spans="1:4">
      <c r="A32" t="s">
        <v>34</v>
      </c>
      <c r="B32">
        <v>63023</v>
      </c>
      <c r="C32">
        <v>3501</v>
      </c>
      <c r="D32">
        <v>28029</v>
      </c>
    </row>
    <row r="33" spans="1:4">
      <c r="A33" t="s">
        <v>35</v>
      </c>
      <c r="B33">
        <v>63023</v>
      </c>
      <c r="C33">
        <v>4019</v>
      </c>
      <c r="D33">
        <v>1168</v>
      </c>
    </row>
    <row r="34" spans="1:4">
      <c r="A34" t="s">
        <v>36</v>
      </c>
      <c r="B34">
        <v>63023</v>
      </c>
      <c r="C34">
        <v>4020</v>
      </c>
      <c r="D34">
        <v>680</v>
      </c>
    </row>
    <row r="35" spans="1:4">
      <c r="A35" t="s">
        <v>37</v>
      </c>
      <c r="B35">
        <v>63023</v>
      </c>
      <c r="C35">
        <v>4026</v>
      </c>
      <c r="D35">
        <v>57553</v>
      </c>
    </row>
    <row r="36" spans="1:4">
      <c r="A36" t="s">
        <v>38</v>
      </c>
      <c r="B36">
        <v>63023</v>
      </c>
      <c r="C36">
        <v>4043</v>
      </c>
      <c r="D36">
        <v>247213</v>
      </c>
    </row>
    <row r="37" spans="1:4">
      <c r="A37" t="s">
        <v>39</v>
      </c>
      <c r="B37">
        <v>63023</v>
      </c>
      <c r="C37">
        <v>4055</v>
      </c>
      <c r="D37">
        <v>597</v>
      </c>
    </row>
    <row r="38" spans="1:4">
      <c r="A38" t="s">
        <v>40</v>
      </c>
      <c r="B38">
        <v>63023</v>
      </c>
      <c r="C38">
        <v>4098</v>
      </c>
      <c r="D38">
        <v>112947</v>
      </c>
    </row>
    <row r="39" spans="1:4">
      <c r="A39" t="s">
        <v>41</v>
      </c>
      <c r="B39">
        <v>63023</v>
      </c>
      <c r="C39">
        <v>4099</v>
      </c>
      <c r="D39">
        <v>77668</v>
      </c>
    </row>
    <row r="40" spans="1:4">
      <c r="A40" t="s">
        <v>42</v>
      </c>
      <c r="B40">
        <v>63023</v>
      </c>
      <c r="C40">
        <v>5017</v>
      </c>
      <c r="D40">
        <v>7408</v>
      </c>
    </row>
    <row r="41" spans="1:4">
      <c r="A41" t="s">
        <v>43</v>
      </c>
      <c r="B41">
        <v>63023</v>
      </c>
      <c r="C41">
        <v>5113</v>
      </c>
      <c r="D41">
        <v>51159</v>
      </c>
    </row>
    <row r="42" spans="1:4">
      <c r="A42" t="s">
        <v>44</v>
      </c>
      <c r="B42">
        <v>63023</v>
      </c>
      <c r="C42">
        <v>5201</v>
      </c>
      <c r="D42">
        <v>45414</v>
      </c>
    </row>
    <row r="43" spans="1:4">
      <c r="A43" t="s">
        <v>45</v>
      </c>
      <c r="B43">
        <v>63023</v>
      </c>
      <c r="C43">
        <v>5202</v>
      </c>
      <c r="D43">
        <v>26607</v>
      </c>
    </row>
    <row r="44" spans="1:4">
      <c r="A44" t="s">
        <v>46</v>
      </c>
      <c r="B44">
        <v>63023</v>
      </c>
      <c r="C44">
        <v>5207</v>
      </c>
      <c r="D44">
        <v>30679</v>
      </c>
    </row>
    <row r="45" spans="1:4">
      <c r="A45" t="s">
        <v>47</v>
      </c>
      <c r="B45">
        <v>63023</v>
      </c>
      <c r="C45">
        <v>5306</v>
      </c>
      <c r="D45">
        <v>41937</v>
      </c>
    </row>
    <row r="46" spans="1:4">
      <c r="A46" t="s">
        <v>48</v>
      </c>
      <c r="B46">
        <v>63023</v>
      </c>
      <c r="C46">
        <v>5401</v>
      </c>
      <c r="D46">
        <v>38113</v>
      </c>
    </row>
    <row r="47" spans="1:4">
      <c r="A47" t="s">
        <v>49</v>
      </c>
      <c r="B47">
        <v>63023</v>
      </c>
      <c r="C47">
        <v>5501</v>
      </c>
      <c r="D47">
        <v>52928</v>
      </c>
    </row>
    <row r="48" spans="1:4">
      <c r="A48" t="s">
        <v>50</v>
      </c>
      <c r="B48">
        <v>63023</v>
      </c>
      <c r="C48">
        <v>5602</v>
      </c>
      <c r="D48">
        <v>53013</v>
      </c>
    </row>
    <row r="49" spans="1:4">
      <c r="A49" t="s">
        <v>51</v>
      </c>
      <c r="B49">
        <v>63023</v>
      </c>
      <c r="C49">
        <v>5702</v>
      </c>
      <c r="D49">
        <v>35084</v>
      </c>
    </row>
    <row r="50" spans="1:4">
      <c r="A50" t="s">
        <v>52</v>
      </c>
      <c r="B50">
        <v>63023</v>
      </c>
      <c r="C50">
        <v>5705</v>
      </c>
      <c r="D50">
        <v>31199</v>
      </c>
    </row>
    <row r="51" spans="1:4">
      <c r="A51" t="s">
        <v>53</v>
      </c>
      <c r="B51">
        <v>63023</v>
      </c>
      <c r="C51">
        <v>5715</v>
      </c>
      <c r="D51">
        <v>31839</v>
      </c>
    </row>
    <row r="52" spans="1:4">
      <c r="A52" t="s">
        <v>54</v>
      </c>
      <c r="B52">
        <v>63023</v>
      </c>
      <c r="C52">
        <v>5716</v>
      </c>
      <c r="D52">
        <v>12491</v>
      </c>
    </row>
    <row r="53" spans="1:4">
      <c r="A53" t="s">
        <v>55</v>
      </c>
      <c r="B53">
        <v>63023</v>
      </c>
      <c r="C53">
        <v>5721</v>
      </c>
      <c r="D53">
        <v>43523</v>
      </c>
    </row>
    <row r="54" spans="1:4">
      <c r="A54" t="s">
        <v>56</v>
      </c>
      <c r="B54">
        <v>63023</v>
      </c>
      <c r="C54">
        <v>5902</v>
      </c>
      <c r="D54">
        <v>41355</v>
      </c>
    </row>
    <row r="55" spans="1:4">
      <c r="A55" t="s">
        <v>57</v>
      </c>
      <c r="B55">
        <v>63023</v>
      </c>
      <c r="C55">
        <v>5903</v>
      </c>
      <c r="D55">
        <v>41078</v>
      </c>
    </row>
    <row r="56" spans="1:4">
      <c r="A56" t="s">
        <v>58</v>
      </c>
      <c r="B56">
        <v>63023</v>
      </c>
      <c r="C56">
        <v>6002</v>
      </c>
      <c r="D56">
        <v>957</v>
      </c>
    </row>
    <row r="57" spans="1:4">
      <c r="A57" t="s">
        <v>59</v>
      </c>
      <c r="B57">
        <v>63023</v>
      </c>
      <c r="C57">
        <v>6004</v>
      </c>
      <c r="D57">
        <v>4556</v>
      </c>
    </row>
    <row r="58" spans="1:4">
      <c r="A58" t="s">
        <v>60</v>
      </c>
      <c r="B58">
        <v>63023</v>
      </c>
      <c r="C58">
        <v>7001</v>
      </c>
      <c r="D58">
        <v>2108</v>
      </c>
    </row>
    <row r="59" spans="1:4">
      <c r="A59" t="s">
        <v>61</v>
      </c>
      <c r="B59">
        <v>63023</v>
      </c>
      <c r="C59">
        <v>9001</v>
      </c>
      <c r="D59">
        <v>21691</v>
      </c>
    </row>
    <row r="60" spans="1:4">
      <c r="A60" t="s">
        <v>62</v>
      </c>
      <c r="B60">
        <v>63023</v>
      </c>
      <c r="C60">
        <v>9301</v>
      </c>
      <c r="D60">
        <v>151</v>
      </c>
    </row>
    <row r="61" spans="1:4">
      <c r="A61" t="s">
        <v>63</v>
      </c>
      <c r="B61">
        <v>63023</v>
      </c>
      <c r="C61">
        <v>9401</v>
      </c>
      <c r="D61">
        <v>10842</v>
      </c>
    </row>
    <row r="62" spans="1:4">
      <c r="A62" t="s">
        <v>64</v>
      </c>
      <c r="B62">
        <v>63023</v>
      </c>
      <c r="C62">
        <v>9668</v>
      </c>
      <c r="D62">
        <v>1050</v>
      </c>
    </row>
    <row r="63" spans="1:4">
      <c r="A63" t="s">
        <v>65</v>
      </c>
      <c r="B63">
        <v>63023</v>
      </c>
      <c r="C63">
        <v>9690</v>
      </c>
      <c r="D63">
        <v>2398</v>
      </c>
    </row>
    <row r="64" spans="1:4">
      <c r="A64" t="s">
        <v>66</v>
      </c>
      <c r="B64">
        <v>63023</v>
      </c>
      <c r="C64">
        <v>9696</v>
      </c>
      <c r="D64">
        <v>74223</v>
      </c>
    </row>
    <row r="65" spans="1:4">
      <c r="A65" t="s">
        <v>67</v>
      </c>
      <c r="B65">
        <v>63023</v>
      </c>
      <c r="C65">
        <v>10009</v>
      </c>
      <c r="D65">
        <v>139</v>
      </c>
    </row>
    <row r="66" spans="1:4">
      <c r="A66" t="s">
        <v>68</v>
      </c>
      <c r="B66">
        <v>63023</v>
      </c>
      <c r="C66">
        <v>10824</v>
      </c>
      <c r="D66">
        <v>904</v>
      </c>
    </row>
    <row r="67" spans="1:4">
      <c r="A67" t="s">
        <v>69</v>
      </c>
      <c r="B67">
        <v>63031</v>
      </c>
      <c r="C67">
        <v>202</v>
      </c>
      <c r="D67">
        <v>9755</v>
      </c>
    </row>
    <row r="68" spans="1:4">
      <c r="A68" t="s">
        <v>70</v>
      </c>
      <c r="B68">
        <v>63031</v>
      </c>
      <c r="C68">
        <v>302</v>
      </c>
      <c r="D68">
        <v>380</v>
      </c>
    </row>
    <row r="69" spans="1:4">
      <c r="A69" t="s">
        <v>71</v>
      </c>
      <c r="B69">
        <v>63031</v>
      </c>
      <c r="C69">
        <v>402</v>
      </c>
      <c r="D69">
        <v>10313</v>
      </c>
    </row>
    <row r="70" spans="1:4">
      <c r="A70" t="s">
        <v>72</v>
      </c>
      <c r="B70">
        <v>63031</v>
      </c>
      <c r="C70">
        <v>502</v>
      </c>
      <c r="D70">
        <v>10354</v>
      </c>
    </row>
    <row r="71" spans="1:4">
      <c r="A71" t="s">
        <v>73</v>
      </c>
      <c r="B71">
        <v>63031</v>
      </c>
      <c r="C71">
        <v>602</v>
      </c>
      <c r="D71">
        <v>457</v>
      </c>
    </row>
    <row r="72" spans="1:4">
      <c r="A72" t="s">
        <v>74</v>
      </c>
      <c r="B72">
        <v>63031</v>
      </c>
      <c r="C72">
        <v>701</v>
      </c>
      <c r="D72">
        <v>73954</v>
      </c>
    </row>
    <row r="73" spans="1:4">
      <c r="A73" t="s">
        <v>75</v>
      </c>
      <c r="B73">
        <v>63031</v>
      </c>
      <c r="C73">
        <v>802</v>
      </c>
      <c r="D73">
        <v>329</v>
      </c>
    </row>
    <row r="74" spans="1:4">
      <c r="A74" t="s">
        <v>76</v>
      </c>
      <c r="B74">
        <v>63031</v>
      </c>
      <c r="C74">
        <v>902</v>
      </c>
      <c r="D74">
        <v>40667</v>
      </c>
    </row>
    <row r="75" spans="1:4">
      <c r="A75" t="s">
        <v>77</v>
      </c>
      <c r="B75">
        <v>63031</v>
      </c>
      <c r="C75">
        <v>1002</v>
      </c>
      <c r="D75">
        <v>188</v>
      </c>
    </row>
    <row r="76" spans="1:4">
      <c r="A76" t="s">
        <v>78</v>
      </c>
      <c r="B76">
        <v>63031</v>
      </c>
      <c r="C76">
        <v>1102</v>
      </c>
      <c r="D76">
        <v>7040</v>
      </c>
    </row>
    <row r="77" spans="1:4">
      <c r="A77" t="s">
        <v>79</v>
      </c>
      <c r="B77">
        <v>63031</v>
      </c>
      <c r="C77">
        <v>1202</v>
      </c>
      <c r="D77">
        <v>25624</v>
      </c>
    </row>
    <row r="78" spans="1:4">
      <c r="A78" t="s">
        <v>80</v>
      </c>
      <c r="B78">
        <v>63031</v>
      </c>
      <c r="C78">
        <v>1302</v>
      </c>
      <c r="D78">
        <v>9942</v>
      </c>
    </row>
    <row r="79" spans="1:4">
      <c r="A79" t="s">
        <v>81</v>
      </c>
      <c r="B79">
        <v>63031</v>
      </c>
      <c r="C79">
        <v>1402</v>
      </c>
      <c r="D79">
        <v>211</v>
      </c>
    </row>
    <row r="80" spans="1:4">
      <c r="A80" t="s">
        <v>82</v>
      </c>
      <c r="B80">
        <v>63031</v>
      </c>
      <c r="C80">
        <v>1502</v>
      </c>
      <c r="D80">
        <v>560</v>
      </c>
    </row>
    <row r="81" spans="1:4">
      <c r="A81" t="s">
        <v>83</v>
      </c>
      <c r="B81">
        <v>63031</v>
      </c>
      <c r="C81">
        <v>1602</v>
      </c>
      <c r="D81">
        <v>8506</v>
      </c>
    </row>
    <row r="82" spans="1:4">
      <c r="A82" t="s">
        <v>84</v>
      </c>
      <c r="B82">
        <v>63031</v>
      </c>
      <c r="C82">
        <v>1702</v>
      </c>
      <c r="D82">
        <v>5104</v>
      </c>
    </row>
    <row r="83" spans="1:4">
      <c r="A83" t="s">
        <v>85</v>
      </c>
      <c r="B83">
        <v>63031</v>
      </c>
      <c r="C83">
        <v>1802</v>
      </c>
      <c r="D83">
        <v>11640</v>
      </c>
    </row>
    <row r="84" spans="1:4">
      <c r="A84" t="s">
        <v>86</v>
      </c>
      <c r="B84">
        <v>63031</v>
      </c>
      <c r="C84">
        <v>1902</v>
      </c>
      <c r="D84">
        <v>467</v>
      </c>
    </row>
    <row r="85" spans="1:4">
      <c r="A85" t="s">
        <v>87</v>
      </c>
      <c r="B85">
        <v>63031</v>
      </c>
      <c r="C85">
        <v>2002</v>
      </c>
      <c r="D85">
        <v>3584</v>
      </c>
    </row>
    <row r="86" spans="1:4">
      <c r="A86" t="s">
        <v>88</v>
      </c>
      <c r="B86">
        <v>63031</v>
      </c>
      <c r="C86">
        <v>2202</v>
      </c>
      <c r="D86">
        <v>187</v>
      </c>
    </row>
    <row r="87" spans="1:4">
      <c r="A87" t="s">
        <v>89</v>
      </c>
      <c r="B87">
        <v>63031</v>
      </c>
      <c r="C87">
        <v>2302</v>
      </c>
      <c r="D87">
        <v>5704</v>
      </c>
    </row>
    <row r="88" spans="1:4">
      <c r="A88" t="s">
        <v>90</v>
      </c>
      <c r="B88">
        <v>63031</v>
      </c>
      <c r="C88">
        <v>2402</v>
      </c>
      <c r="D88">
        <v>231</v>
      </c>
    </row>
    <row r="89" spans="1:4">
      <c r="A89" t="s">
        <v>91</v>
      </c>
      <c r="B89">
        <v>63031</v>
      </c>
      <c r="C89">
        <v>2502</v>
      </c>
      <c r="D89">
        <v>2205</v>
      </c>
    </row>
    <row r="90" spans="1:4">
      <c r="A90" t="s">
        <v>92</v>
      </c>
      <c r="B90">
        <v>63031</v>
      </c>
      <c r="C90">
        <v>2602</v>
      </c>
      <c r="D90">
        <v>100</v>
      </c>
    </row>
    <row r="91" spans="1:4">
      <c r="A91" t="s">
        <v>93</v>
      </c>
      <c r="B91">
        <v>63031</v>
      </c>
      <c r="C91">
        <v>2702</v>
      </c>
      <c r="D91">
        <v>214</v>
      </c>
    </row>
    <row r="92" spans="1:4">
      <c r="A92" t="s">
        <v>94</v>
      </c>
      <c r="B92">
        <v>63031</v>
      </c>
      <c r="C92">
        <v>3002</v>
      </c>
      <c r="D92">
        <v>6039</v>
      </c>
    </row>
    <row r="93" spans="1:4">
      <c r="A93" t="s">
        <v>95</v>
      </c>
      <c r="B93">
        <v>63031</v>
      </c>
      <c r="C93">
        <v>3102</v>
      </c>
      <c r="D93">
        <v>65878</v>
      </c>
    </row>
    <row r="94" spans="1:4">
      <c r="A94" t="s">
        <v>96</v>
      </c>
      <c r="B94">
        <v>63031</v>
      </c>
      <c r="C94">
        <v>3202</v>
      </c>
      <c r="D94">
        <v>6697</v>
      </c>
    </row>
    <row r="95" spans="1:4">
      <c r="A95" t="s">
        <v>97</v>
      </c>
      <c r="B95">
        <v>63031</v>
      </c>
      <c r="C95">
        <v>3302</v>
      </c>
      <c r="D95">
        <v>11653</v>
      </c>
    </row>
    <row r="96" spans="1:4">
      <c r="A96" t="s">
        <v>98</v>
      </c>
      <c r="B96">
        <v>63031</v>
      </c>
      <c r="C96">
        <v>3409</v>
      </c>
      <c r="D96">
        <v>47312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35298</v>
      </c>
    </row>
    <row r="99" spans="1:4">
      <c r="A99" t="s">
        <v>101</v>
      </c>
      <c r="B99">
        <v>63031</v>
      </c>
      <c r="C99">
        <v>4019</v>
      </c>
      <c r="D99">
        <v>3429</v>
      </c>
    </row>
    <row r="100" spans="1:4">
      <c r="A100" t="s">
        <v>102</v>
      </c>
      <c r="B100">
        <v>63031</v>
      </c>
      <c r="C100">
        <v>4020</v>
      </c>
      <c r="D100">
        <v>1145</v>
      </c>
    </row>
    <row r="101" spans="1:4">
      <c r="A101" t="s">
        <v>103</v>
      </c>
      <c r="B101">
        <v>63031</v>
      </c>
      <c r="C101">
        <v>4026</v>
      </c>
      <c r="D101">
        <v>8684</v>
      </c>
    </row>
    <row r="102" spans="1:4">
      <c r="A102" t="s">
        <v>104</v>
      </c>
      <c r="B102">
        <v>63031</v>
      </c>
      <c r="C102">
        <v>4043</v>
      </c>
      <c r="D102">
        <v>40452</v>
      </c>
    </row>
    <row r="103" spans="1:4">
      <c r="A103" t="s">
        <v>105</v>
      </c>
      <c r="B103">
        <v>63031</v>
      </c>
      <c r="C103">
        <v>4055</v>
      </c>
      <c r="D103">
        <v>136</v>
      </c>
    </row>
    <row r="104" spans="1:4">
      <c r="A104" t="s">
        <v>106</v>
      </c>
      <c r="B104">
        <v>63031</v>
      </c>
      <c r="C104">
        <v>4098</v>
      </c>
      <c r="D104">
        <v>30187</v>
      </c>
    </row>
    <row r="105" spans="1:4">
      <c r="A105" t="s">
        <v>107</v>
      </c>
      <c r="B105">
        <v>63031</v>
      </c>
      <c r="C105">
        <v>4099</v>
      </c>
      <c r="D105">
        <v>14647</v>
      </c>
    </row>
    <row r="106" spans="1:4">
      <c r="A106" t="s">
        <v>108</v>
      </c>
      <c r="B106">
        <v>63031</v>
      </c>
      <c r="C106">
        <v>5017</v>
      </c>
      <c r="D106">
        <v>19133</v>
      </c>
    </row>
    <row r="107" spans="1:4">
      <c r="A107" t="s">
        <v>109</v>
      </c>
      <c r="B107">
        <v>63031</v>
      </c>
      <c r="C107">
        <v>5113</v>
      </c>
      <c r="D107">
        <v>40146</v>
      </c>
    </row>
    <row r="108" spans="1:4">
      <c r="A108" t="s">
        <v>110</v>
      </c>
      <c r="B108">
        <v>63031</v>
      </c>
      <c r="C108">
        <v>5201</v>
      </c>
      <c r="D108">
        <v>42288</v>
      </c>
    </row>
    <row r="109" spans="1:4">
      <c r="A109" t="s">
        <v>111</v>
      </c>
      <c r="B109">
        <v>63031</v>
      </c>
      <c r="C109">
        <v>5202</v>
      </c>
      <c r="D109">
        <v>25573</v>
      </c>
    </row>
    <row r="110" spans="1:4">
      <c r="A110" t="s">
        <v>112</v>
      </c>
      <c r="B110">
        <v>63031</v>
      </c>
      <c r="C110">
        <v>5207</v>
      </c>
      <c r="D110">
        <v>35616</v>
      </c>
    </row>
    <row r="111" spans="1:4">
      <c r="A111" t="s">
        <v>113</v>
      </c>
      <c r="B111">
        <v>63031</v>
      </c>
      <c r="C111">
        <v>5306</v>
      </c>
      <c r="D111">
        <v>42705</v>
      </c>
    </row>
    <row r="112" spans="1:4">
      <c r="A112" t="s">
        <v>114</v>
      </c>
      <c r="B112">
        <v>63031</v>
      </c>
      <c r="C112">
        <v>5401</v>
      </c>
      <c r="D112">
        <v>39869</v>
      </c>
    </row>
    <row r="113" spans="1:4">
      <c r="A113" t="s">
        <v>115</v>
      </c>
      <c r="B113">
        <v>63031</v>
      </c>
      <c r="C113">
        <v>5501</v>
      </c>
      <c r="D113">
        <v>32401</v>
      </c>
    </row>
    <row r="114" spans="1:4">
      <c r="A114" t="s">
        <v>116</v>
      </c>
      <c r="B114">
        <v>63031</v>
      </c>
      <c r="C114">
        <v>5602</v>
      </c>
      <c r="D114">
        <v>41023</v>
      </c>
    </row>
    <row r="115" spans="1:4">
      <c r="A115" t="s">
        <v>117</v>
      </c>
      <c r="B115">
        <v>63031</v>
      </c>
      <c r="C115">
        <v>5702</v>
      </c>
      <c r="D115">
        <v>48948</v>
      </c>
    </row>
    <row r="116" spans="1:4">
      <c r="A116" t="s">
        <v>118</v>
      </c>
      <c r="B116">
        <v>63031</v>
      </c>
      <c r="C116">
        <v>5705</v>
      </c>
      <c r="D116">
        <v>42827</v>
      </c>
    </row>
    <row r="117" spans="1:4">
      <c r="A117" t="s">
        <v>119</v>
      </c>
      <c r="B117">
        <v>63031</v>
      </c>
      <c r="C117">
        <v>5715</v>
      </c>
      <c r="D117">
        <v>40412</v>
      </c>
    </row>
    <row r="118" spans="1:4">
      <c r="A118" t="s">
        <v>120</v>
      </c>
      <c r="B118">
        <v>63031</v>
      </c>
      <c r="C118">
        <v>5716</v>
      </c>
      <c r="D118">
        <v>29427</v>
      </c>
    </row>
    <row r="119" spans="1:4">
      <c r="A119" t="s">
        <v>121</v>
      </c>
      <c r="B119">
        <v>63031</v>
      </c>
      <c r="C119">
        <v>5721</v>
      </c>
      <c r="D119">
        <v>57215</v>
      </c>
    </row>
    <row r="120" spans="1:4">
      <c r="A120" t="s">
        <v>122</v>
      </c>
      <c r="B120">
        <v>63031</v>
      </c>
      <c r="C120">
        <v>5902</v>
      </c>
      <c r="D120">
        <v>41087</v>
      </c>
    </row>
    <row r="121" spans="1:4">
      <c r="A121" t="s">
        <v>123</v>
      </c>
      <c r="B121">
        <v>63031</v>
      </c>
      <c r="C121">
        <v>5903</v>
      </c>
      <c r="D121">
        <v>39218</v>
      </c>
    </row>
    <row r="122" spans="1:4">
      <c r="A122" t="s">
        <v>124</v>
      </c>
      <c r="B122">
        <v>63031</v>
      </c>
      <c r="C122">
        <v>6002</v>
      </c>
      <c r="D122">
        <v>126</v>
      </c>
    </row>
    <row r="123" spans="1:4">
      <c r="A123" t="s">
        <v>125</v>
      </c>
      <c r="B123">
        <v>63031</v>
      </c>
      <c r="C123">
        <v>6004</v>
      </c>
      <c r="D123">
        <v>3474</v>
      </c>
    </row>
    <row r="124" spans="1:4">
      <c r="A124" t="s">
        <v>126</v>
      </c>
      <c r="B124">
        <v>63031</v>
      </c>
      <c r="C124">
        <v>7001</v>
      </c>
      <c r="D124">
        <v>1998</v>
      </c>
    </row>
    <row r="125" spans="1:4">
      <c r="A125" t="s">
        <v>127</v>
      </c>
      <c r="B125">
        <v>63031</v>
      </c>
      <c r="C125">
        <v>9001</v>
      </c>
      <c r="D125">
        <v>22785</v>
      </c>
    </row>
    <row r="126" spans="1:4">
      <c r="A126" t="s">
        <v>128</v>
      </c>
      <c r="B126">
        <v>63031</v>
      </c>
      <c r="C126">
        <v>9301</v>
      </c>
      <c r="D126">
        <v>106</v>
      </c>
    </row>
    <row r="127" spans="1:4">
      <c r="A127" t="s">
        <v>129</v>
      </c>
      <c r="B127">
        <v>63031</v>
      </c>
      <c r="C127">
        <v>9401</v>
      </c>
      <c r="D127">
        <v>10972</v>
      </c>
    </row>
    <row r="128" spans="1:4">
      <c r="A128" t="s">
        <v>130</v>
      </c>
      <c r="B128">
        <v>63031</v>
      </c>
      <c r="C128">
        <v>9668</v>
      </c>
      <c r="D128">
        <v>1044</v>
      </c>
    </row>
    <row r="129" spans="1:4">
      <c r="A129" t="s">
        <v>131</v>
      </c>
      <c r="B129">
        <v>63031</v>
      </c>
      <c r="C129">
        <v>9690</v>
      </c>
      <c r="D129">
        <v>160</v>
      </c>
    </row>
    <row r="130" spans="1:4">
      <c r="A130" t="s">
        <v>132</v>
      </c>
      <c r="B130">
        <v>63031</v>
      </c>
      <c r="C130">
        <v>9696</v>
      </c>
      <c r="D130">
        <v>5891</v>
      </c>
    </row>
    <row r="131" spans="1:4">
      <c r="A131" t="s">
        <v>133</v>
      </c>
      <c r="B131">
        <v>63031</v>
      </c>
      <c r="C131">
        <v>10009</v>
      </c>
      <c r="D131">
        <v>211</v>
      </c>
    </row>
    <row r="132" spans="1:4">
      <c r="A132" t="s">
        <v>134</v>
      </c>
      <c r="B132">
        <v>63031</v>
      </c>
      <c r="C132">
        <v>10824</v>
      </c>
      <c r="D132">
        <v>974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pane ySplit="1" topLeftCell="A2" activePane="bottomLeft" state="frozen"/>
      <selection pane="bottomLeft" activeCell="B2" sqref="B2:D132"/>
    </sheetView>
  </sheetViews>
  <sheetFormatPr defaultRowHeight="12.75"/>
  <cols>
    <col min="1" max="1" width="4.5703125"/>
    <col min="2" max="2" width="10.42578125"/>
    <col min="3" max="3" width="7.28515625"/>
    <col min="4" max="4" width="8.28515625" customWidth="1"/>
    <col min="7" max="7" width="1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3119978</v>
      </c>
    </row>
    <row r="2" spans="1:6">
      <c r="A2" t="s">
        <v>4</v>
      </c>
      <c r="B2">
        <v>63023</v>
      </c>
      <c r="C2">
        <v>202</v>
      </c>
      <c r="D2">
        <v>23877</v>
      </c>
    </row>
    <row r="3" spans="1:6">
      <c r="A3" t="s">
        <v>5</v>
      </c>
      <c r="B3">
        <v>63023</v>
      </c>
      <c r="C3">
        <v>302</v>
      </c>
      <c r="D3">
        <v>11544</v>
      </c>
    </row>
    <row r="4" spans="1:6">
      <c r="A4" t="s">
        <v>6</v>
      </c>
      <c r="B4">
        <v>63023</v>
      </c>
      <c r="C4">
        <v>402</v>
      </c>
      <c r="D4">
        <v>5552</v>
      </c>
    </row>
    <row r="5" spans="1:6">
      <c r="A5" t="s">
        <v>7</v>
      </c>
      <c r="B5">
        <v>63023</v>
      </c>
      <c r="C5">
        <v>502</v>
      </c>
      <c r="D5">
        <v>5024</v>
      </c>
    </row>
    <row r="6" spans="1:6">
      <c r="A6" t="s">
        <v>8</v>
      </c>
      <c r="B6">
        <v>63023</v>
      </c>
      <c r="C6">
        <v>602</v>
      </c>
      <c r="D6">
        <v>17390</v>
      </c>
    </row>
    <row r="7" spans="1:6">
      <c r="A7" t="s">
        <v>9</v>
      </c>
      <c r="B7">
        <v>63023</v>
      </c>
      <c r="C7">
        <v>701</v>
      </c>
      <c r="D7">
        <v>34608</v>
      </c>
    </row>
    <row r="8" spans="1:6">
      <c r="A8" t="s">
        <v>10</v>
      </c>
      <c r="B8">
        <v>63023</v>
      </c>
      <c r="C8">
        <v>802</v>
      </c>
      <c r="D8">
        <v>9609</v>
      </c>
    </row>
    <row r="9" spans="1:6">
      <c r="A9" t="s">
        <v>11</v>
      </c>
      <c r="B9">
        <v>63023</v>
      </c>
      <c r="C9">
        <v>902</v>
      </c>
      <c r="D9">
        <v>38584</v>
      </c>
    </row>
    <row r="10" spans="1:6">
      <c r="A10" t="s">
        <v>12</v>
      </c>
      <c r="B10">
        <v>63023</v>
      </c>
      <c r="C10">
        <v>1002</v>
      </c>
      <c r="D10">
        <v>17432</v>
      </c>
    </row>
    <row r="11" spans="1:6">
      <c r="A11" t="s">
        <v>13</v>
      </c>
      <c r="B11">
        <v>63023</v>
      </c>
      <c r="C11">
        <v>1102</v>
      </c>
      <c r="D11">
        <v>7173</v>
      </c>
    </row>
    <row r="12" spans="1:6">
      <c r="A12" t="s">
        <v>14</v>
      </c>
      <c r="B12">
        <v>63023</v>
      </c>
      <c r="C12">
        <v>1202</v>
      </c>
      <c r="D12">
        <v>25090</v>
      </c>
    </row>
    <row r="13" spans="1:6">
      <c r="A13" t="s">
        <v>15</v>
      </c>
      <c r="B13">
        <v>63023</v>
      </c>
      <c r="C13">
        <v>1302</v>
      </c>
      <c r="D13">
        <v>28565</v>
      </c>
    </row>
    <row r="14" spans="1:6">
      <c r="A14" t="s">
        <v>16</v>
      </c>
      <c r="B14">
        <v>63023</v>
      </c>
      <c r="C14">
        <v>1402</v>
      </c>
      <c r="D14">
        <v>10507</v>
      </c>
    </row>
    <row r="15" spans="1:6">
      <c r="A15" t="s">
        <v>17</v>
      </c>
      <c r="B15">
        <v>63023</v>
      </c>
      <c r="C15">
        <v>1502</v>
      </c>
      <c r="D15">
        <v>34015</v>
      </c>
    </row>
    <row r="16" spans="1:6">
      <c r="A16" t="s">
        <v>18</v>
      </c>
      <c r="B16">
        <v>63023</v>
      </c>
      <c r="C16">
        <v>1602</v>
      </c>
      <c r="D16">
        <v>4812</v>
      </c>
    </row>
    <row r="17" spans="1:7">
      <c r="A17" t="s">
        <v>19</v>
      </c>
      <c r="B17">
        <v>63023</v>
      </c>
      <c r="C17">
        <v>1702</v>
      </c>
      <c r="D17">
        <v>38836</v>
      </c>
      <c r="G17" t="s">
        <v>171</v>
      </c>
    </row>
    <row r="18" spans="1:7">
      <c r="A18" t="s">
        <v>20</v>
      </c>
      <c r="B18">
        <v>63023</v>
      </c>
      <c r="C18">
        <v>1802</v>
      </c>
      <c r="D18">
        <v>6068</v>
      </c>
    </row>
    <row r="19" spans="1:7">
      <c r="A19" t="s">
        <v>21</v>
      </c>
      <c r="B19">
        <v>63023</v>
      </c>
      <c r="C19">
        <v>1902</v>
      </c>
      <c r="D19">
        <v>38113</v>
      </c>
    </row>
    <row r="20" spans="1:7">
      <c r="A20" t="s">
        <v>22</v>
      </c>
      <c r="B20">
        <v>63023</v>
      </c>
      <c r="C20">
        <v>2002</v>
      </c>
      <c r="D20">
        <v>57015</v>
      </c>
    </row>
    <row r="21" spans="1:7">
      <c r="A21" t="s">
        <v>23</v>
      </c>
      <c r="B21">
        <v>63023</v>
      </c>
      <c r="C21">
        <v>2202</v>
      </c>
      <c r="D21">
        <v>11670</v>
      </c>
    </row>
    <row r="22" spans="1:7">
      <c r="A22" t="s">
        <v>24</v>
      </c>
      <c r="B22">
        <v>63023</v>
      </c>
      <c r="C22">
        <v>2302</v>
      </c>
      <c r="D22">
        <v>5665</v>
      </c>
    </row>
    <row r="23" spans="1:7">
      <c r="A23" t="s">
        <v>25</v>
      </c>
      <c r="B23">
        <v>63023</v>
      </c>
      <c r="C23">
        <v>2402</v>
      </c>
      <c r="D23">
        <v>11512</v>
      </c>
    </row>
    <row r="24" spans="1:7">
      <c r="A24" t="s">
        <v>26</v>
      </c>
      <c r="B24">
        <v>63023</v>
      </c>
      <c r="C24">
        <v>2502</v>
      </c>
      <c r="D24">
        <v>14222</v>
      </c>
    </row>
    <row r="25" spans="1:7">
      <c r="A25" t="s">
        <v>27</v>
      </c>
      <c r="B25">
        <v>63023</v>
      </c>
      <c r="C25">
        <v>2602</v>
      </c>
      <c r="D25">
        <v>8274</v>
      </c>
    </row>
    <row r="26" spans="1:7">
      <c r="A26" t="s">
        <v>28</v>
      </c>
      <c r="B26">
        <v>63023</v>
      </c>
      <c r="C26">
        <v>2702</v>
      </c>
      <c r="D26">
        <v>6743</v>
      </c>
    </row>
    <row r="27" spans="1:7">
      <c r="A27" t="s">
        <v>29</v>
      </c>
      <c r="B27">
        <v>63023</v>
      </c>
      <c r="C27">
        <v>3002</v>
      </c>
      <c r="D27">
        <v>49186</v>
      </c>
    </row>
    <row r="28" spans="1:7">
      <c r="A28" t="s">
        <v>30</v>
      </c>
      <c r="B28">
        <v>63023</v>
      </c>
      <c r="C28">
        <v>3102</v>
      </c>
      <c r="D28">
        <v>35109</v>
      </c>
    </row>
    <row r="29" spans="1:7">
      <c r="A29" t="s">
        <v>31</v>
      </c>
      <c r="B29">
        <v>63023</v>
      </c>
      <c r="C29">
        <v>3202</v>
      </c>
      <c r="D29">
        <v>13059</v>
      </c>
    </row>
    <row r="30" spans="1:7">
      <c r="A30" t="s">
        <v>32</v>
      </c>
      <c r="B30">
        <v>63023</v>
      </c>
      <c r="C30">
        <v>3302</v>
      </c>
      <c r="D30">
        <v>32617</v>
      </c>
    </row>
    <row r="31" spans="1:7">
      <c r="A31" t="s">
        <v>33</v>
      </c>
      <c r="B31">
        <v>63023</v>
      </c>
      <c r="C31">
        <v>3409</v>
      </c>
      <c r="D31">
        <v>124374</v>
      </c>
    </row>
    <row r="32" spans="1:7">
      <c r="A32" t="s">
        <v>34</v>
      </c>
      <c r="B32">
        <v>63023</v>
      </c>
      <c r="C32">
        <v>3501</v>
      </c>
      <c r="D32">
        <v>27832</v>
      </c>
    </row>
    <row r="33" spans="1:4">
      <c r="A33" t="s">
        <v>35</v>
      </c>
      <c r="B33">
        <v>63023</v>
      </c>
      <c r="C33">
        <v>4019</v>
      </c>
      <c r="D33">
        <v>1159</v>
      </c>
    </row>
    <row r="34" spans="1:4">
      <c r="A34" t="s">
        <v>36</v>
      </c>
      <c r="B34">
        <v>63023</v>
      </c>
      <c r="C34">
        <v>4020</v>
      </c>
      <c r="D34">
        <v>683</v>
      </c>
    </row>
    <row r="35" spans="1:4">
      <c r="A35" t="s">
        <v>37</v>
      </c>
      <c r="B35">
        <v>63023</v>
      </c>
      <c r="C35">
        <v>4026</v>
      </c>
      <c r="D35">
        <v>57413</v>
      </c>
    </row>
    <row r="36" spans="1:4">
      <c r="A36" t="s">
        <v>38</v>
      </c>
      <c r="B36">
        <v>63023</v>
      </c>
      <c r="C36">
        <v>4043</v>
      </c>
      <c r="D36">
        <v>246739</v>
      </c>
    </row>
    <row r="37" spans="1:4">
      <c r="A37" t="s">
        <v>39</v>
      </c>
      <c r="B37">
        <v>63023</v>
      </c>
      <c r="C37">
        <v>4055</v>
      </c>
      <c r="D37">
        <v>594</v>
      </c>
    </row>
    <row r="38" spans="1:4">
      <c r="A38" t="s">
        <v>40</v>
      </c>
      <c r="B38">
        <v>63023</v>
      </c>
      <c r="C38">
        <v>4098</v>
      </c>
      <c r="D38">
        <v>112725</v>
      </c>
    </row>
    <row r="39" spans="1:4">
      <c r="A39" t="s">
        <v>41</v>
      </c>
      <c r="B39">
        <v>63023</v>
      </c>
      <c r="C39">
        <v>4099</v>
      </c>
      <c r="D39">
        <v>77454</v>
      </c>
    </row>
    <row r="40" spans="1:4">
      <c r="A40" t="s">
        <v>42</v>
      </c>
      <c r="B40">
        <v>63023</v>
      </c>
      <c r="C40">
        <v>5017</v>
      </c>
      <c r="D40">
        <v>7416</v>
      </c>
    </row>
    <row r="41" spans="1:4">
      <c r="A41" t="s">
        <v>43</v>
      </c>
      <c r="B41">
        <v>63023</v>
      </c>
      <c r="C41">
        <v>5113</v>
      </c>
      <c r="D41">
        <v>50992</v>
      </c>
    </row>
    <row r="42" spans="1:4">
      <c r="A42" t="s">
        <v>44</v>
      </c>
      <c r="B42">
        <v>63023</v>
      </c>
      <c r="C42">
        <v>5201</v>
      </c>
      <c r="D42">
        <v>45307</v>
      </c>
    </row>
    <row r="43" spans="1:4">
      <c r="A43" t="s">
        <v>45</v>
      </c>
      <c r="B43">
        <v>63023</v>
      </c>
      <c r="C43">
        <v>5202</v>
      </c>
      <c r="D43">
        <v>26469</v>
      </c>
    </row>
    <row r="44" spans="1:4">
      <c r="A44" t="s">
        <v>46</v>
      </c>
      <c r="B44">
        <v>63023</v>
      </c>
      <c r="C44">
        <v>5207</v>
      </c>
      <c r="D44">
        <v>30551</v>
      </c>
    </row>
    <row r="45" spans="1:4">
      <c r="A45" t="s">
        <v>47</v>
      </c>
      <c r="B45">
        <v>63023</v>
      </c>
      <c r="C45">
        <v>5306</v>
      </c>
      <c r="D45">
        <v>41874</v>
      </c>
    </row>
    <row r="46" spans="1:4">
      <c r="A46" t="s">
        <v>48</v>
      </c>
      <c r="B46">
        <v>63023</v>
      </c>
      <c r="C46">
        <v>5401</v>
      </c>
      <c r="D46">
        <v>38095</v>
      </c>
    </row>
    <row r="47" spans="1:4">
      <c r="A47" t="s">
        <v>49</v>
      </c>
      <c r="B47">
        <v>63023</v>
      </c>
      <c r="C47">
        <v>5501</v>
      </c>
      <c r="D47">
        <v>52607</v>
      </c>
    </row>
    <row r="48" spans="1:4">
      <c r="A48" t="s">
        <v>50</v>
      </c>
      <c r="B48">
        <v>63023</v>
      </c>
      <c r="C48">
        <v>5602</v>
      </c>
      <c r="D48">
        <v>52895</v>
      </c>
    </row>
    <row r="49" spans="1:4">
      <c r="A49" t="s">
        <v>51</v>
      </c>
      <c r="B49">
        <v>63023</v>
      </c>
      <c r="C49">
        <v>5702</v>
      </c>
      <c r="D49">
        <v>35050</v>
      </c>
    </row>
    <row r="50" spans="1:4">
      <c r="A50" t="s">
        <v>52</v>
      </c>
      <c r="B50">
        <v>63023</v>
      </c>
      <c r="C50">
        <v>5705</v>
      </c>
      <c r="D50">
        <v>31194</v>
      </c>
    </row>
    <row r="51" spans="1:4">
      <c r="A51" t="s">
        <v>53</v>
      </c>
      <c r="B51">
        <v>63023</v>
      </c>
      <c r="C51">
        <v>5715</v>
      </c>
      <c r="D51">
        <v>31764</v>
      </c>
    </row>
    <row r="52" spans="1:4">
      <c r="A52" t="s">
        <v>54</v>
      </c>
      <c r="B52">
        <v>63023</v>
      </c>
      <c r="C52">
        <v>5716</v>
      </c>
      <c r="D52">
        <v>12461</v>
      </c>
    </row>
    <row r="53" spans="1:4">
      <c r="A53" t="s">
        <v>55</v>
      </c>
      <c r="B53">
        <v>63023</v>
      </c>
      <c r="C53">
        <v>5721</v>
      </c>
      <c r="D53">
        <v>43436</v>
      </c>
    </row>
    <row r="54" spans="1:4">
      <c r="A54" t="s">
        <v>56</v>
      </c>
      <c r="B54">
        <v>63023</v>
      </c>
      <c r="C54">
        <v>5902</v>
      </c>
      <c r="D54">
        <v>41210</v>
      </c>
    </row>
    <row r="55" spans="1:4">
      <c r="A55" t="s">
        <v>57</v>
      </c>
      <c r="B55">
        <v>63023</v>
      </c>
      <c r="C55">
        <v>5903</v>
      </c>
      <c r="D55">
        <v>40854</v>
      </c>
    </row>
    <row r="56" spans="1:4">
      <c r="A56" t="s">
        <v>58</v>
      </c>
      <c r="B56">
        <v>63023</v>
      </c>
      <c r="C56">
        <v>6002</v>
      </c>
      <c r="D56">
        <v>961</v>
      </c>
    </row>
    <row r="57" spans="1:4">
      <c r="A57" t="s">
        <v>59</v>
      </c>
      <c r="B57">
        <v>63023</v>
      </c>
      <c r="C57">
        <v>6004</v>
      </c>
      <c r="D57">
        <v>4529</v>
      </c>
    </row>
    <row r="58" spans="1:4">
      <c r="A58" t="s">
        <v>60</v>
      </c>
      <c r="B58">
        <v>63023</v>
      </c>
      <c r="C58">
        <v>7001</v>
      </c>
      <c r="D58">
        <v>2255</v>
      </c>
    </row>
    <row r="59" spans="1:4">
      <c r="A59" t="s">
        <v>61</v>
      </c>
      <c r="B59">
        <v>63023</v>
      </c>
      <c r="C59">
        <v>9001</v>
      </c>
      <c r="D59">
        <v>21561</v>
      </c>
    </row>
    <row r="60" spans="1:4">
      <c r="A60" t="s">
        <v>62</v>
      </c>
      <c r="B60">
        <v>63023</v>
      </c>
      <c r="C60">
        <v>9301</v>
      </c>
      <c r="D60">
        <v>151</v>
      </c>
    </row>
    <row r="61" spans="1:4">
      <c r="A61" t="s">
        <v>63</v>
      </c>
      <c r="B61">
        <v>63023</v>
      </c>
      <c r="C61">
        <v>9401</v>
      </c>
      <c r="D61">
        <v>10624</v>
      </c>
    </row>
    <row r="62" spans="1:4">
      <c r="A62" t="s">
        <v>64</v>
      </c>
      <c r="B62">
        <v>63023</v>
      </c>
      <c r="C62">
        <v>9668</v>
      </c>
      <c r="D62">
        <v>1066</v>
      </c>
    </row>
    <row r="63" spans="1:4">
      <c r="A63" t="s">
        <v>65</v>
      </c>
      <c r="B63">
        <v>63023</v>
      </c>
      <c r="C63">
        <v>9690</v>
      </c>
      <c r="D63">
        <v>2409</v>
      </c>
    </row>
    <row r="64" spans="1:4">
      <c r="A64" t="s">
        <v>66</v>
      </c>
      <c r="B64">
        <v>63023</v>
      </c>
      <c r="C64">
        <v>9696</v>
      </c>
      <c r="D64">
        <v>73907</v>
      </c>
    </row>
    <row r="65" spans="1:4">
      <c r="A65" t="s">
        <v>67</v>
      </c>
      <c r="B65">
        <v>63023</v>
      </c>
      <c r="C65">
        <v>10009</v>
      </c>
      <c r="D65">
        <v>146</v>
      </c>
    </row>
    <row r="66" spans="1:4">
      <c r="A66" t="s">
        <v>68</v>
      </c>
      <c r="B66">
        <v>63023</v>
      </c>
      <c r="C66">
        <v>10824</v>
      </c>
      <c r="D66">
        <v>904</v>
      </c>
    </row>
    <row r="67" spans="1:4">
      <c r="A67" t="s">
        <v>69</v>
      </c>
      <c r="B67">
        <v>63031</v>
      </c>
      <c r="C67">
        <v>202</v>
      </c>
      <c r="D67">
        <v>9847</v>
      </c>
    </row>
    <row r="68" spans="1:4">
      <c r="A68" t="s">
        <v>70</v>
      </c>
      <c r="B68">
        <v>63031</v>
      </c>
      <c r="C68">
        <v>302</v>
      </c>
      <c r="D68">
        <v>385</v>
      </c>
    </row>
    <row r="69" spans="1:4">
      <c r="A69" t="s">
        <v>71</v>
      </c>
      <c r="B69">
        <v>63031</v>
      </c>
      <c r="C69">
        <v>402</v>
      </c>
      <c r="D69">
        <v>10303</v>
      </c>
    </row>
    <row r="70" spans="1:4">
      <c r="A70" t="s">
        <v>72</v>
      </c>
      <c r="B70">
        <v>63031</v>
      </c>
      <c r="C70">
        <v>502</v>
      </c>
      <c r="D70">
        <v>10349</v>
      </c>
    </row>
    <row r="71" spans="1:4">
      <c r="A71" t="s">
        <v>73</v>
      </c>
      <c r="B71">
        <v>63031</v>
      </c>
      <c r="C71">
        <v>602</v>
      </c>
      <c r="D71">
        <v>452</v>
      </c>
    </row>
    <row r="72" spans="1:4">
      <c r="A72" t="s">
        <v>74</v>
      </c>
      <c r="B72">
        <v>63031</v>
      </c>
      <c r="C72">
        <v>701</v>
      </c>
      <c r="D72">
        <v>74263</v>
      </c>
    </row>
    <row r="73" spans="1:4">
      <c r="A73" t="s">
        <v>75</v>
      </c>
      <c r="B73">
        <v>63031</v>
      </c>
      <c r="C73">
        <v>802</v>
      </c>
      <c r="D73">
        <v>328</v>
      </c>
    </row>
    <row r="74" spans="1:4">
      <c r="A74" t="s">
        <v>76</v>
      </c>
      <c r="B74">
        <v>63031</v>
      </c>
      <c r="C74">
        <v>902</v>
      </c>
      <c r="D74">
        <v>41009</v>
      </c>
    </row>
    <row r="75" spans="1:4">
      <c r="A75" t="s">
        <v>77</v>
      </c>
      <c r="B75">
        <v>63031</v>
      </c>
      <c r="C75">
        <v>1002</v>
      </c>
      <c r="D75">
        <v>189</v>
      </c>
    </row>
    <row r="76" spans="1:4">
      <c r="A76" t="s">
        <v>78</v>
      </c>
      <c r="B76">
        <v>63031</v>
      </c>
      <c r="C76">
        <v>1102</v>
      </c>
      <c r="D76">
        <v>7044</v>
      </c>
    </row>
    <row r="77" spans="1:4">
      <c r="A77" t="s">
        <v>79</v>
      </c>
      <c r="B77">
        <v>63031</v>
      </c>
      <c r="C77">
        <v>1202</v>
      </c>
      <c r="D77">
        <v>25649</v>
      </c>
    </row>
    <row r="78" spans="1:4">
      <c r="A78" t="s">
        <v>80</v>
      </c>
      <c r="B78">
        <v>63031</v>
      </c>
      <c r="C78">
        <v>1302</v>
      </c>
      <c r="D78">
        <v>10110</v>
      </c>
    </row>
    <row r="79" spans="1:4">
      <c r="A79" t="s">
        <v>81</v>
      </c>
      <c r="B79">
        <v>63031</v>
      </c>
      <c r="C79">
        <v>1402</v>
      </c>
      <c r="D79">
        <v>209</v>
      </c>
    </row>
    <row r="80" spans="1:4">
      <c r="A80" t="s">
        <v>82</v>
      </c>
      <c r="B80">
        <v>63031</v>
      </c>
      <c r="C80">
        <v>1502</v>
      </c>
      <c r="D80">
        <v>547</v>
      </c>
    </row>
    <row r="81" spans="1:4">
      <c r="A81" t="s">
        <v>83</v>
      </c>
      <c r="B81">
        <v>63031</v>
      </c>
      <c r="C81">
        <v>1602</v>
      </c>
      <c r="D81">
        <v>8519</v>
      </c>
    </row>
    <row r="82" spans="1:4">
      <c r="A82" t="s">
        <v>84</v>
      </c>
      <c r="B82">
        <v>63031</v>
      </c>
      <c r="C82">
        <v>1702</v>
      </c>
      <c r="D82">
        <v>5221</v>
      </c>
    </row>
    <row r="83" spans="1:4">
      <c r="A83" t="s">
        <v>85</v>
      </c>
      <c r="B83">
        <v>63031</v>
      </c>
      <c r="C83">
        <v>1802</v>
      </c>
      <c r="D83">
        <v>11607</v>
      </c>
    </row>
    <row r="84" spans="1:4">
      <c r="A84" t="s">
        <v>86</v>
      </c>
      <c r="B84">
        <v>63031</v>
      </c>
      <c r="C84">
        <v>1902</v>
      </c>
      <c r="D84">
        <v>445</v>
      </c>
    </row>
    <row r="85" spans="1:4">
      <c r="A85" t="s">
        <v>87</v>
      </c>
      <c r="B85">
        <v>63031</v>
      </c>
      <c r="C85">
        <v>2002</v>
      </c>
      <c r="D85">
        <v>3615</v>
      </c>
    </row>
    <row r="86" spans="1:4">
      <c r="A86" t="s">
        <v>88</v>
      </c>
      <c r="B86">
        <v>63031</v>
      </c>
      <c r="C86">
        <v>2202</v>
      </c>
      <c r="D86">
        <v>184</v>
      </c>
    </row>
    <row r="87" spans="1:4">
      <c r="A87" t="s">
        <v>89</v>
      </c>
      <c r="B87">
        <v>63031</v>
      </c>
      <c r="C87">
        <v>2302</v>
      </c>
      <c r="D87">
        <v>5680</v>
      </c>
    </row>
    <row r="88" spans="1:4">
      <c r="A88" t="s">
        <v>90</v>
      </c>
      <c r="B88">
        <v>63031</v>
      </c>
      <c r="C88">
        <v>2402</v>
      </c>
      <c r="D88">
        <v>234</v>
      </c>
    </row>
    <row r="89" spans="1:4">
      <c r="A89" t="s">
        <v>91</v>
      </c>
      <c r="B89">
        <v>63031</v>
      </c>
      <c r="C89">
        <v>2502</v>
      </c>
      <c r="D89">
        <v>2193</v>
      </c>
    </row>
    <row r="90" spans="1:4">
      <c r="A90" t="s">
        <v>92</v>
      </c>
      <c r="B90">
        <v>63031</v>
      </c>
      <c r="C90">
        <v>2602</v>
      </c>
      <c r="D90">
        <v>100</v>
      </c>
    </row>
    <row r="91" spans="1:4">
      <c r="A91" t="s">
        <v>93</v>
      </c>
      <c r="B91">
        <v>63031</v>
      </c>
      <c r="C91">
        <v>2702</v>
      </c>
      <c r="D91">
        <v>211</v>
      </c>
    </row>
    <row r="92" spans="1:4">
      <c r="A92" t="s">
        <v>94</v>
      </c>
      <c r="B92">
        <v>63031</v>
      </c>
      <c r="C92">
        <v>3002</v>
      </c>
      <c r="D92">
        <v>6105</v>
      </c>
    </row>
    <row r="93" spans="1:4">
      <c r="A93" t="s">
        <v>95</v>
      </c>
      <c r="B93">
        <v>63031</v>
      </c>
      <c r="C93">
        <v>3102</v>
      </c>
      <c r="D93">
        <v>65903</v>
      </c>
    </row>
    <row r="94" spans="1:4">
      <c r="A94" t="s">
        <v>96</v>
      </c>
      <c r="B94">
        <v>63031</v>
      </c>
      <c r="C94">
        <v>3202</v>
      </c>
      <c r="D94">
        <v>6792</v>
      </c>
    </row>
    <row r="95" spans="1:4">
      <c r="A95" t="s">
        <v>97</v>
      </c>
      <c r="B95">
        <v>63031</v>
      </c>
      <c r="C95">
        <v>3302</v>
      </c>
      <c r="D95">
        <v>11645</v>
      </c>
    </row>
    <row r="96" spans="1:4">
      <c r="A96" t="s">
        <v>98</v>
      </c>
      <c r="B96">
        <v>63031</v>
      </c>
      <c r="C96">
        <v>3409</v>
      </c>
      <c r="D96">
        <v>47296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35439</v>
      </c>
    </row>
    <row r="99" spans="1:4">
      <c r="A99" t="s">
        <v>101</v>
      </c>
      <c r="B99">
        <v>63031</v>
      </c>
      <c r="C99">
        <v>4019</v>
      </c>
      <c r="D99">
        <v>3417</v>
      </c>
    </row>
    <row r="100" spans="1:4">
      <c r="A100" t="s">
        <v>102</v>
      </c>
      <c r="B100">
        <v>63031</v>
      </c>
      <c r="C100">
        <v>4020</v>
      </c>
      <c r="D100">
        <v>1134</v>
      </c>
    </row>
    <row r="101" spans="1:4">
      <c r="A101" t="s">
        <v>103</v>
      </c>
      <c r="B101">
        <v>63031</v>
      </c>
      <c r="C101">
        <v>4026</v>
      </c>
      <c r="D101">
        <v>8714</v>
      </c>
    </row>
    <row r="102" spans="1:4">
      <c r="A102" t="s">
        <v>104</v>
      </c>
      <c r="B102">
        <v>63031</v>
      </c>
      <c r="C102">
        <v>4043</v>
      </c>
      <c r="D102">
        <v>40713</v>
      </c>
    </row>
    <row r="103" spans="1:4">
      <c r="A103" t="s">
        <v>105</v>
      </c>
      <c r="B103">
        <v>63031</v>
      </c>
      <c r="C103">
        <v>4055</v>
      </c>
      <c r="D103">
        <v>132</v>
      </c>
    </row>
    <row r="104" spans="1:4">
      <c r="A104" t="s">
        <v>106</v>
      </c>
      <c r="B104">
        <v>63031</v>
      </c>
      <c r="C104">
        <v>4098</v>
      </c>
      <c r="D104">
        <v>30394</v>
      </c>
    </row>
    <row r="105" spans="1:4">
      <c r="A105" t="s">
        <v>107</v>
      </c>
      <c r="B105">
        <v>63031</v>
      </c>
      <c r="C105">
        <v>4099</v>
      </c>
      <c r="D105">
        <v>14694</v>
      </c>
    </row>
    <row r="106" spans="1:4">
      <c r="A106" t="s">
        <v>108</v>
      </c>
      <c r="B106">
        <v>63031</v>
      </c>
      <c r="C106">
        <v>5017</v>
      </c>
      <c r="D106">
        <v>19177</v>
      </c>
    </row>
    <row r="107" spans="1:4">
      <c r="A107" t="s">
        <v>109</v>
      </c>
      <c r="B107">
        <v>63031</v>
      </c>
      <c r="C107">
        <v>5113</v>
      </c>
      <c r="D107">
        <v>40282</v>
      </c>
    </row>
    <row r="108" spans="1:4">
      <c r="A108" t="s">
        <v>110</v>
      </c>
      <c r="B108">
        <v>63031</v>
      </c>
      <c r="C108">
        <v>5201</v>
      </c>
      <c r="D108">
        <v>42345</v>
      </c>
    </row>
    <row r="109" spans="1:4">
      <c r="A109" t="s">
        <v>111</v>
      </c>
      <c r="B109">
        <v>63031</v>
      </c>
      <c r="C109">
        <v>5202</v>
      </c>
      <c r="D109">
        <v>25693</v>
      </c>
    </row>
    <row r="110" spans="1:4">
      <c r="A110" t="s">
        <v>112</v>
      </c>
      <c r="B110">
        <v>63031</v>
      </c>
      <c r="C110">
        <v>5207</v>
      </c>
      <c r="D110">
        <v>35686</v>
      </c>
    </row>
    <row r="111" spans="1:4">
      <c r="A111" t="s">
        <v>113</v>
      </c>
      <c r="B111">
        <v>63031</v>
      </c>
      <c r="C111">
        <v>5306</v>
      </c>
      <c r="D111">
        <v>42770</v>
      </c>
    </row>
    <row r="112" spans="1:4">
      <c r="A112" t="s">
        <v>114</v>
      </c>
      <c r="B112">
        <v>63031</v>
      </c>
      <c r="C112">
        <v>5401</v>
      </c>
      <c r="D112">
        <v>39980</v>
      </c>
    </row>
    <row r="113" spans="1:4">
      <c r="A113" t="s">
        <v>115</v>
      </c>
      <c r="B113">
        <v>63031</v>
      </c>
      <c r="C113">
        <v>5501</v>
      </c>
      <c r="D113">
        <v>32441</v>
      </c>
    </row>
    <row r="114" spans="1:4">
      <c r="A114" t="s">
        <v>116</v>
      </c>
      <c r="B114">
        <v>63031</v>
      </c>
      <c r="C114">
        <v>5602</v>
      </c>
      <c r="D114">
        <v>41138</v>
      </c>
    </row>
    <row r="115" spans="1:4">
      <c r="A115" t="s">
        <v>117</v>
      </c>
      <c r="B115">
        <v>63031</v>
      </c>
      <c r="C115">
        <v>5702</v>
      </c>
      <c r="D115">
        <v>48970</v>
      </c>
    </row>
    <row r="116" spans="1:4">
      <c r="A116" t="s">
        <v>118</v>
      </c>
      <c r="B116">
        <v>63031</v>
      </c>
      <c r="C116">
        <v>5705</v>
      </c>
      <c r="D116">
        <v>42898</v>
      </c>
    </row>
    <row r="117" spans="1:4">
      <c r="A117" t="s">
        <v>119</v>
      </c>
      <c r="B117">
        <v>63031</v>
      </c>
      <c r="C117">
        <v>5715</v>
      </c>
      <c r="D117">
        <v>40485</v>
      </c>
    </row>
    <row r="118" spans="1:4">
      <c r="A118" t="s">
        <v>120</v>
      </c>
      <c r="B118">
        <v>63031</v>
      </c>
      <c r="C118">
        <v>5716</v>
      </c>
      <c r="D118">
        <v>29424</v>
      </c>
    </row>
    <row r="119" spans="1:4">
      <c r="A119" t="s">
        <v>121</v>
      </c>
      <c r="B119">
        <v>63031</v>
      </c>
      <c r="C119">
        <v>5721</v>
      </c>
      <c r="D119">
        <v>57465</v>
      </c>
    </row>
    <row r="120" spans="1:4">
      <c r="A120" t="s">
        <v>122</v>
      </c>
      <c r="B120">
        <v>63031</v>
      </c>
      <c r="C120">
        <v>5902</v>
      </c>
      <c r="D120">
        <v>41293</v>
      </c>
    </row>
    <row r="121" spans="1:4">
      <c r="A121" t="s">
        <v>123</v>
      </c>
      <c r="B121">
        <v>63031</v>
      </c>
      <c r="C121">
        <v>5903</v>
      </c>
      <c r="D121">
        <v>39337</v>
      </c>
    </row>
    <row r="122" spans="1:4">
      <c r="A122" t="s">
        <v>124</v>
      </c>
      <c r="B122">
        <v>63031</v>
      </c>
      <c r="C122">
        <v>6002</v>
      </c>
      <c r="D122">
        <v>129</v>
      </c>
    </row>
    <row r="123" spans="1:4">
      <c r="A123" t="s">
        <v>125</v>
      </c>
      <c r="B123">
        <v>63031</v>
      </c>
      <c r="C123">
        <v>6004</v>
      </c>
      <c r="D123">
        <v>3473</v>
      </c>
    </row>
    <row r="124" spans="1:4">
      <c r="A124" t="s">
        <v>126</v>
      </c>
      <c r="B124">
        <v>63031</v>
      </c>
      <c r="C124">
        <v>7001</v>
      </c>
      <c r="D124">
        <v>2131</v>
      </c>
    </row>
    <row r="125" spans="1:4">
      <c r="A125" t="s">
        <v>127</v>
      </c>
      <c r="B125">
        <v>63031</v>
      </c>
      <c r="C125">
        <v>9001</v>
      </c>
      <c r="D125">
        <v>22883</v>
      </c>
    </row>
    <row r="126" spans="1:4">
      <c r="A126" t="s">
        <v>128</v>
      </c>
      <c r="B126">
        <v>63031</v>
      </c>
      <c r="C126">
        <v>9301</v>
      </c>
      <c r="D126">
        <v>108</v>
      </c>
    </row>
    <row r="127" spans="1:4">
      <c r="A127" t="s">
        <v>129</v>
      </c>
      <c r="B127">
        <v>63031</v>
      </c>
      <c r="C127">
        <v>9401</v>
      </c>
      <c r="D127">
        <v>10982</v>
      </c>
    </row>
    <row r="128" spans="1:4">
      <c r="A128" t="s">
        <v>130</v>
      </c>
      <c r="B128">
        <v>63031</v>
      </c>
      <c r="C128">
        <v>9668</v>
      </c>
      <c r="D128">
        <v>1053</v>
      </c>
    </row>
    <row r="129" spans="1:4">
      <c r="A129" t="s">
        <v>131</v>
      </c>
      <c r="B129">
        <v>63031</v>
      </c>
      <c r="C129">
        <v>9690</v>
      </c>
      <c r="D129">
        <v>165</v>
      </c>
    </row>
    <row r="130" spans="1:4">
      <c r="A130" t="s">
        <v>132</v>
      </c>
      <c r="B130">
        <v>63031</v>
      </c>
      <c r="C130">
        <v>9696</v>
      </c>
      <c r="D130">
        <v>5883</v>
      </c>
    </row>
    <row r="131" spans="1:4">
      <c r="A131" t="s">
        <v>133</v>
      </c>
      <c r="B131">
        <v>63031</v>
      </c>
      <c r="C131">
        <v>10009</v>
      </c>
      <c r="D131">
        <v>213</v>
      </c>
    </row>
    <row r="132" spans="1:4">
      <c r="A132" t="s">
        <v>134</v>
      </c>
      <c r="B132">
        <v>63031</v>
      </c>
      <c r="C132">
        <v>10824</v>
      </c>
      <c r="D132">
        <v>970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opLeftCell="A37" workbookViewId="0">
      <selection activeCell="C76" sqref="C76"/>
    </sheetView>
  </sheetViews>
  <sheetFormatPr defaultRowHeight="12.75"/>
  <cols>
    <col min="7" max="7" width="9.28515625" bestFit="1" customWidth="1"/>
    <col min="8" max="8" width="9.42578125" bestFit="1" customWidth="1"/>
  </cols>
  <sheetData>
    <row r="1" spans="1:11">
      <c r="B1">
        <v>63031</v>
      </c>
      <c r="C1">
        <v>63023</v>
      </c>
      <c r="D1">
        <v>63031</v>
      </c>
      <c r="E1">
        <v>63023</v>
      </c>
      <c r="G1">
        <v>63001</v>
      </c>
      <c r="H1">
        <v>63023</v>
      </c>
    </row>
    <row r="2" spans="1:11">
      <c r="A2">
        <v>202</v>
      </c>
      <c r="B2">
        <f>SUMIFS('1'!$D$2:$D$143,'1'!$B$2:$B$143,B$1,'1'!$C$2:$C$143,$A2)*$K2</f>
        <v>0</v>
      </c>
      <c r="C2">
        <f>SUMIFS('1'!$D$2:$D$143,'1'!$B$2:$B$143,C$1,'1'!$C$2:$C$143,$A2)*$K2</f>
        <v>0</v>
      </c>
      <c r="D2">
        <f>SUMIFS('2'!$D$2:$D$143,'2'!$B$2:$B$143,D$1,'2'!$C$2:$C$143,$A2)*$K2</f>
        <v>0</v>
      </c>
      <c r="E2">
        <f>SUMIFS('2'!$D$2:$D$143,'2'!$B$2:$B$143,E$1,'2'!$C$2:$C$143,$A2)*$K2</f>
        <v>0</v>
      </c>
      <c r="G2" s="30">
        <f>(B2+D2)/2</f>
        <v>0</v>
      </c>
      <c r="H2" s="30">
        <f>(C2+E2)/2</f>
        <v>0</v>
      </c>
      <c r="K2">
        <f>COUNTIFS(МО!$C$3:$C$6,A2)</f>
        <v>0</v>
      </c>
    </row>
    <row r="3" spans="1:11">
      <c r="A3">
        <v>302</v>
      </c>
      <c r="B3">
        <f>SUMIFS('1'!$D$2:$D$143,'1'!$B$2:$B$143,B$1,'1'!$C$2:$C$143,$A3)*$K3</f>
        <v>0</v>
      </c>
      <c r="C3">
        <f>SUMIFS('1'!$D$2:$D$143,'1'!$B$2:$B$143,C$1,'1'!$C$2:$C$143,$A3)*$K3</f>
        <v>0</v>
      </c>
      <c r="D3">
        <f>SUMIFS('2'!$D$2:$D$143,'2'!$B$2:$B$143,D$1,'2'!$C$2:$C$143,$A3)*$K3</f>
        <v>0</v>
      </c>
      <c r="E3">
        <f>SUMIFS('2'!$D$2:$D$143,'2'!$B$2:$B$143,E$1,'2'!$C$2:$C$143,$A3)*$K3</f>
        <v>0</v>
      </c>
      <c r="G3" s="30">
        <f t="shared" ref="G3:G65" si="0">(B3+D3)/2</f>
        <v>0</v>
      </c>
      <c r="H3" s="30">
        <f t="shared" ref="H3:H65" si="1">(C3+E3)/2</f>
        <v>0</v>
      </c>
      <c r="K3">
        <f>COUNTIFS(МО!$C$3:$C$6,A3)</f>
        <v>0</v>
      </c>
    </row>
    <row r="4" spans="1:11">
      <c r="A4">
        <v>402</v>
      </c>
      <c r="B4">
        <f>SUMIFS('1'!$D$2:$D$143,'1'!$B$2:$B$143,B$1,'1'!$C$2:$C$143,$A4)*$K4</f>
        <v>0</v>
      </c>
      <c r="C4">
        <f>SUMIFS('1'!$D$2:$D$143,'1'!$B$2:$B$143,C$1,'1'!$C$2:$C$143,$A4)*$K4</f>
        <v>0</v>
      </c>
      <c r="D4">
        <f>SUMIFS('2'!$D$2:$D$143,'2'!$B$2:$B$143,D$1,'2'!$C$2:$C$143,$A4)*$K4</f>
        <v>0</v>
      </c>
      <c r="E4">
        <f>SUMIFS('2'!$D$2:$D$143,'2'!$B$2:$B$143,E$1,'2'!$C$2:$C$143,$A4)*$K4</f>
        <v>0</v>
      </c>
      <c r="G4" s="30">
        <f t="shared" si="0"/>
        <v>0</v>
      </c>
      <c r="H4" s="30">
        <f t="shared" si="1"/>
        <v>0</v>
      </c>
      <c r="K4">
        <f>COUNTIFS(МО!$C$3:$C$6,A4)</f>
        <v>0</v>
      </c>
    </row>
    <row r="5" spans="1:11">
      <c r="A5">
        <v>502</v>
      </c>
      <c r="B5">
        <f>SUMIFS('1'!$D$2:$D$143,'1'!$B$2:$B$143,B$1,'1'!$C$2:$C$143,$A5)*$K5</f>
        <v>0</v>
      </c>
      <c r="C5">
        <f>SUMIFS('1'!$D$2:$D$143,'1'!$B$2:$B$143,C$1,'1'!$C$2:$C$143,$A5)*$K5</f>
        <v>0</v>
      </c>
      <c r="D5">
        <f>SUMIFS('2'!$D$2:$D$143,'2'!$B$2:$B$143,D$1,'2'!$C$2:$C$143,$A5)*$K5</f>
        <v>0</v>
      </c>
      <c r="E5">
        <f>SUMIFS('2'!$D$2:$D$143,'2'!$B$2:$B$143,E$1,'2'!$C$2:$C$143,$A5)*$K5</f>
        <v>0</v>
      </c>
      <c r="G5" s="30">
        <f t="shared" si="0"/>
        <v>0</v>
      </c>
      <c r="H5" s="30">
        <f t="shared" si="1"/>
        <v>0</v>
      </c>
      <c r="K5">
        <f>COUNTIFS(МО!$C$3:$C$6,A5)</f>
        <v>0</v>
      </c>
    </row>
    <row r="6" spans="1:11">
      <c r="A6">
        <v>602</v>
      </c>
      <c r="B6">
        <f>SUMIFS('1'!$D$2:$D$143,'1'!$B$2:$B$143,B$1,'1'!$C$2:$C$143,$A6)*$K6</f>
        <v>0</v>
      </c>
      <c r="C6">
        <f>SUMIFS('1'!$D$2:$D$143,'1'!$B$2:$B$143,C$1,'1'!$C$2:$C$143,$A6)*$K6</f>
        <v>0</v>
      </c>
      <c r="D6">
        <f>SUMIFS('2'!$D$2:$D$143,'2'!$B$2:$B$143,D$1,'2'!$C$2:$C$143,$A6)*$K6</f>
        <v>0</v>
      </c>
      <c r="E6">
        <f>SUMIFS('2'!$D$2:$D$143,'2'!$B$2:$B$143,E$1,'2'!$C$2:$C$143,$A6)*$K6</f>
        <v>0</v>
      </c>
      <c r="G6" s="30">
        <f t="shared" si="0"/>
        <v>0</v>
      </c>
      <c r="H6" s="30">
        <f t="shared" si="1"/>
        <v>0</v>
      </c>
      <c r="K6">
        <f>COUNTIFS(МО!$C$3:$C$6,A6)</f>
        <v>0</v>
      </c>
    </row>
    <row r="7" spans="1:11">
      <c r="A7">
        <v>701</v>
      </c>
      <c r="B7">
        <f>SUMIFS('1'!$D$2:$D$143,'1'!$B$2:$B$143,B$1,'1'!$C$2:$C$143,$A7)*$K7</f>
        <v>0</v>
      </c>
      <c r="C7">
        <f>SUMIFS('1'!$D$2:$D$143,'1'!$B$2:$B$143,C$1,'1'!$C$2:$C$143,$A7)*$K7</f>
        <v>0</v>
      </c>
      <c r="D7">
        <f>SUMIFS('2'!$D$2:$D$143,'2'!$B$2:$B$143,D$1,'2'!$C$2:$C$143,$A7)*$K7</f>
        <v>0</v>
      </c>
      <c r="E7">
        <f>SUMIFS('2'!$D$2:$D$143,'2'!$B$2:$B$143,E$1,'2'!$C$2:$C$143,$A7)*$K7</f>
        <v>0</v>
      </c>
      <c r="G7" s="30">
        <f t="shared" si="0"/>
        <v>0</v>
      </c>
      <c r="H7" s="30">
        <f t="shared" si="1"/>
        <v>0</v>
      </c>
      <c r="K7">
        <f>COUNTIFS(МО!$C$3:$C$6,A7)</f>
        <v>0</v>
      </c>
    </row>
    <row r="8" spans="1:11">
      <c r="A8">
        <v>802</v>
      </c>
      <c r="B8">
        <f>SUMIFS('1'!$D$2:$D$143,'1'!$B$2:$B$143,B$1,'1'!$C$2:$C$143,$A8)*$K8</f>
        <v>329</v>
      </c>
      <c r="C8">
        <f>SUMIFS('1'!$D$2:$D$143,'1'!$B$2:$B$143,C$1,'1'!$C$2:$C$143,$A8)*$K8</f>
        <v>9677</v>
      </c>
      <c r="D8">
        <f>SUMIFS('2'!$D$2:$D$143,'2'!$B$2:$B$143,D$1,'2'!$C$2:$C$143,$A8)*$K8</f>
        <v>328</v>
      </c>
      <c r="E8">
        <f>SUMIFS('2'!$D$2:$D$143,'2'!$B$2:$B$143,E$1,'2'!$C$2:$C$143,$A8)*$K8</f>
        <v>9609</v>
      </c>
      <c r="G8" s="30">
        <f t="shared" si="0"/>
        <v>328.5</v>
      </c>
      <c r="H8" s="30">
        <f t="shared" si="1"/>
        <v>9643</v>
      </c>
      <c r="K8">
        <f>COUNTIFS(МО!$C$3:$C$6,A8)</f>
        <v>1</v>
      </c>
    </row>
    <row r="9" spans="1:11">
      <c r="A9">
        <v>902</v>
      </c>
      <c r="B9">
        <f>SUMIFS('1'!$D$2:$D$143,'1'!$B$2:$B$143,B$1,'1'!$C$2:$C$143,$A9)*$K9</f>
        <v>0</v>
      </c>
      <c r="C9">
        <f>SUMIFS('1'!$D$2:$D$143,'1'!$B$2:$B$143,C$1,'1'!$C$2:$C$143,$A9)*$K9</f>
        <v>0</v>
      </c>
      <c r="D9">
        <f>SUMIFS('2'!$D$2:$D$143,'2'!$B$2:$B$143,D$1,'2'!$C$2:$C$143,$A9)*$K9</f>
        <v>0</v>
      </c>
      <c r="E9">
        <f>SUMIFS('2'!$D$2:$D$143,'2'!$B$2:$B$143,E$1,'2'!$C$2:$C$143,$A9)*$K9</f>
        <v>0</v>
      </c>
      <c r="G9" s="30">
        <f t="shared" si="0"/>
        <v>0</v>
      </c>
      <c r="H9" s="30">
        <f t="shared" si="1"/>
        <v>0</v>
      </c>
      <c r="K9">
        <f>COUNTIFS(МО!$C$3:$C$6,A9)</f>
        <v>0</v>
      </c>
    </row>
    <row r="10" spans="1:11">
      <c r="A10">
        <v>1002</v>
      </c>
      <c r="B10">
        <f>SUMIFS('1'!$D$2:$D$143,'1'!$B$2:$B$143,B$1,'1'!$C$2:$C$143,$A10)*$K10</f>
        <v>0</v>
      </c>
      <c r="C10">
        <f>SUMIFS('1'!$D$2:$D$143,'1'!$B$2:$B$143,C$1,'1'!$C$2:$C$143,$A10)*$K10</f>
        <v>0</v>
      </c>
      <c r="D10">
        <f>SUMIFS('2'!$D$2:$D$143,'2'!$B$2:$B$143,D$1,'2'!$C$2:$C$143,$A10)*$K10</f>
        <v>0</v>
      </c>
      <c r="E10">
        <f>SUMIFS('2'!$D$2:$D$143,'2'!$B$2:$B$143,E$1,'2'!$C$2:$C$143,$A10)*$K10</f>
        <v>0</v>
      </c>
      <c r="G10" s="30">
        <f t="shared" si="0"/>
        <v>0</v>
      </c>
      <c r="H10" s="30">
        <f t="shared" si="1"/>
        <v>0</v>
      </c>
      <c r="K10">
        <f>COUNTIFS(МО!$C$3:$C$6,A10)</f>
        <v>0</v>
      </c>
    </row>
    <row r="11" spans="1:11">
      <c r="A11">
        <v>1102</v>
      </c>
      <c r="B11">
        <f>SUMIFS('1'!$D$2:$D$143,'1'!$B$2:$B$143,B$1,'1'!$C$2:$C$143,$A11)*$K11</f>
        <v>0</v>
      </c>
      <c r="C11">
        <f>SUMIFS('1'!$D$2:$D$143,'1'!$B$2:$B$143,C$1,'1'!$C$2:$C$143,$A11)*$K11</f>
        <v>0</v>
      </c>
      <c r="D11">
        <f>SUMIFS('2'!$D$2:$D$143,'2'!$B$2:$B$143,D$1,'2'!$C$2:$C$143,$A11)*$K11</f>
        <v>0</v>
      </c>
      <c r="E11">
        <f>SUMIFS('2'!$D$2:$D$143,'2'!$B$2:$B$143,E$1,'2'!$C$2:$C$143,$A11)*$K11</f>
        <v>0</v>
      </c>
      <c r="G11" s="30">
        <f t="shared" si="0"/>
        <v>0</v>
      </c>
      <c r="H11" s="30">
        <f t="shared" si="1"/>
        <v>0</v>
      </c>
      <c r="K11">
        <f>COUNTIFS(МО!$C$3:$C$6,A11)</f>
        <v>0</v>
      </c>
    </row>
    <row r="12" spans="1:11">
      <c r="A12">
        <v>1202</v>
      </c>
      <c r="B12">
        <f>SUMIFS('1'!$D$2:$D$143,'1'!$B$2:$B$143,B$1,'1'!$C$2:$C$143,$A12)*$K12</f>
        <v>0</v>
      </c>
      <c r="C12">
        <f>SUMIFS('1'!$D$2:$D$143,'1'!$B$2:$B$143,C$1,'1'!$C$2:$C$143,$A12)*$K12</f>
        <v>0</v>
      </c>
      <c r="D12">
        <f>SUMIFS('2'!$D$2:$D$143,'2'!$B$2:$B$143,D$1,'2'!$C$2:$C$143,$A12)*$K12</f>
        <v>0</v>
      </c>
      <c r="E12">
        <f>SUMIFS('2'!$D$2:$D$143,'2'!$B$2:$B$143,E$1,'2'!$C$2:$C$143,$A12)*$K12</f>
        <v>0</v>
      </c>
      <c r="G12" s="30">
        <f t="shared" si="0"/>
        <v>0</v>
      </c>
      <c r="H12" s="30">
        <f t="shared" si="1"/>
        <v>0</v>
      </c>
      <c r="K12">
        <f>COUNTIFS(МО!$C$3:$C$6,A12)</f>
        <v>0</v>
      </c>
    </row>
    <row r="13" spans="1:11">
      <c r="A13">
        <v>1302</v>
      </c>
      <c r="B13">
        <f>SUMIFS('1'!$D$2:$D$143,'1'!$B$2:$B$143,B$1,'1'!$C$2:$C$143,$A13)*$K13</f>
        <v>0</v>
      </c>
      <c r="C13">
        <f>SUMIFS('1'!$D$2:$D$143,'1'!$B$2:$B$143,C$1,'1'!$C$2:$C$143,$A13)*$K13</f>
        <v>0</v>
      </c>
      <c r="D13">
        <f>SUMIFS('2'!$D$2:$D$143,'2'!$B$2:$B$143,D$1,'2'!$C$2:$C$143,$A13)*$K13</f>
        <v>0</v>
      </c>
      <c r="E13">
        <f>SUMIFS('2'!$D$2:$D$143,'2'!$B$2:$B$143,E$1,'2'!$C$2:$C$143,$A13)*$K13</f>
        <v>0</v>
      </c>
      <c r="G13" s="30">
        <f t="shared" si="0"/>
        <v>0</v>
      </c>
      <c r="H13" s="30">
        <f t="shared" si="1"/>
        <v>0</v>
      </c>
      <c r="K13">
        <f>COUNTIFS(МО!$C$3:$C$6,A13)</f>
        <v>0</v>
      </c>
    </row>
    <row r="14" spans="1:11">
      <c r="A14">
        <v>1402</v>
      </c>
      <c r="B14">
        <f>SUMIFS('1'!$D$2:$D$143,'1'!$B$2:$B$143,B$1,'1'!$C$2:$C$143,$A14)*$K14</f>
        <v>0</v>
      </c>
      <c r="C14">
        <f>SUMIFS('1'!$D$2:$D$143,'1'!$B$2:$B$143,C$1,'1'!$C$2:$C$143,$A14)*$K14</f>
        <v>0</v>
      </c>
      <c r="D14">
        <f>SUMIFS('2'!$D$2:$D$143,'2'!$B$2:$B$143,D$1,'2'!$C$2:$C$143,$A14)*$K14</f>
        <v>0</v>
      </c>
      <c r="E14">
        <f>SUMIFS('2'!$D$2:$D$143,'2'!$B$2:$B$143,E$1,'2'!$C$2:$C$143,$A14)*$K14</f>
        <v>0</v>
      </c>
      <c r="G14" s="30">
        <f t="shared" si="0"/>
        <v>0</v>
      </c>
      <c r="H14" s="30">
        <f t="shared" si="1"/>
        <v>0</v>
      </c>
      <c r="K14">
        <f>COUNTIFS(МО!$C$3:$C$6,A14)</f>
        <v>0</v>
      </c>
    </row>
    <row r="15" spans="1:11">
      <c r="A15">
        <v>1502</v>
      </c>
      <c r="B15">
        <f>SUMIFS('1'!$D$2:$D$143,'1'!$B$2:$B$143,B$1,'1'!$C$2:$C$143,$A15)*$K15</f>
        <v>0</v>
      </c>
      <c r="C15">
        <f>SUMIFS('1'!$D$2:$D$143,'1'!$B$2:$B$143,C$1,'1'!$C$2:$C$143,$A15)*$K15</f>
        <v>0</v>
      </c>
      <c r="D15">
        <f>SUMIFS('2'!$D$2:$D$143,'2'!$B$2:$B$143,D$1,'2'!$C$2:$C$143,$A15)*$K15</f>
        <v>0</v>
      </c>
      <c r="E15">
        <f>SUMIFS('2'!$D$2:$D$143,'2'!$B$2:$B$143,E$1,'2'!$C$2:$C$143,$A15)*$K15</f>
        <v>0</v>
      </c>
      <c r="G15" s="30">
        <f t="shared" si="0"/>
        <v>0</v>
      </c>
      <c r="H15" s="30">
        <f t="shared" si="1"/>
        <v>0</v>
      </c>
      <c r="K15">
        <f>COUNTIFS(МО!$C$3:$C$6,A15)</f>
        <v>0</v>
      </c>
    </row>
    <row r="16" spans="1:11">
      <c r="A16">
        <v>1602</v>
      </c>
      <c r="B16">
        <f>SUMIFS('1'!$D$2:$D$143,'1'!$B$2:$B$143,B$1,'1'!$C$2:$C$143,$A16)*$K16</f>
        <v>0</v>
      </c>
      <c r="C16">
        <f>SUMIFS('1'!$D$2:$D$143,'1'!$B$2:$B$143,C$1,'1'!$C$2:$C$143,$A16)*$K16</f>
        <v>0</v>
      </c>
      <c r="D16">
        <f>SUMIFS('2'!$D$2:$D$143,'2'!$B$2:$B$143,D$1,'2'!$C$2:$C$143,$A16)*$K16</f>
        <v>0</v>
      </c>
      <c r="E16">
        <f>SUMIFS('2'!$D$2:$D$143,'2'!$B$2:$B$143,E$1,'2'!$C$2:$C$143,$A16)*$K16</f>
        <v>0</v>
      </c>
      <c r="G16" s="30">
        <f t="shared" si="0"/>
        <v>0</v>
      </c>
      <c r="H16" s="30">
        <f t="shared" si="1"/>
        <v>0</v>
      </c>
      <c r="K16">
        <f>COUNTIFS(МО!$C$3:$C$6,A16)</f>
        <v>0</v>
      </c>
    </row>
    <row r="17" spans="1:11">
      <c r="A17">
        <v>1702</v>
      </c>
      <c r="B17">
        <f>SUMIFS('1'!$D$2:$D$143,'1'!$B$2:$B$143,B$1,'1'!$C$2:$C$143,$A17)*$K17</f>
        <v>0</v>
      </c>
      <c r="C17">
        <f>SUMIFS('1'!$D$2:$D$143,'1'!$B$2:$B$143,C$1,'1'!$C$2:$C$143,$A17)*$K17</f>
        <v>0</v>
      </c>
      <c r="D17">
        <f>SUMIFS('2'!$D$2:$D$143,'2'!$B$2:$B$143,D$1,'2'!$C$2:$C$143,$A17)*$K17</f>
        <v>0</v>
      </c>
      <c r="E17">
        <f>SUMIFS('2'!$D$2:$D$143,'2'!$B$2:$B$143,E$1,'2'!$C$2:$C$143,$A17)*$K17</f>
        <v>0</v>
      </c>
      <c r="G17" s="30">
        <f t="shared" si="0"/>
        <v>0</v>
      </c>
      <c r="H17" s="30">
        <f t="shared" si="1"/>
        <v>0</v>
      </c>
      <c r="K17">
        <f>COUNTIFS(МО!$C$3:$C$6,A17)</f>
        <v>0</v>
      </c>
    </row>
    <row r="18" spans="1:11">
      <c r="A18">
        <v>1802</v>
      </c>
      <c r="B18">
        <f>SUMIFS('1'!$D$2:$D$143,'1'!$B$2:$B$143,B$1,'1'!$C$2:$C$143,$A18)*$K18</f>
        <v>0</v>
      </c>
      <c r="C18">
        <f>SUMIFS('1'!$D$2:$D$143,'1'!$B$2:$B$143,C$1,'1'!$C$2:$C$143,$A18)*$K18</f>
        <v>0</v>
      </c>
      <c r="D18">
        <f>SUMIFS('2'!$D$2:$D$143,'2'!$B$2:$B$143,D$1,'2'!$C$2:$C$143,$A18)*$K18</f>
        <v>0</v>
      </c>
      <c r="E18">
        <f>SUMIFS('2'!$D$2:$D$143,'2'!$B$2:$B$143,E$1,'2'!$C$2:$C$143,$A18)*$K18</f>
        <v>0</v>
      </c>
      <c r="G18" s="30">
        <f t="shared" si="0"/>
        <v>0</v>
      </c>
      <c r="H18" s="30">
        <f t="shared" si="1"/>
        <v>0</v>
      </c>
      <c r="K18">
        <f>COUNTIFS(МО!$C$3:$C$6,A18)</f>
        <v>0</v>
      </c>
    </row>
    <row r="19" spans="1:11">
      <c r="A19">
        <v>1902</v>
      </c>
      <c r="B19">
        <f>SUMIFS('1'!$D$2:$D$143,'1'!$B$2:$B$143,B$1,'1'!$C$2:$C$143,$A19)*$K19</f>
        <v>0</v>
      </c>
      <c r="C19">
        <f>SUMIFS('1'!$D$2:$D$143,'1'!$B$2:$B$143,C$1,'1'!$C$2:$C$143,$A19)*$K19</f>
        <v>0</v>
      </c>
      <c r="D19">
        <f>SUMIFS('2'!$D$2:$D$143,'2'!$B$2:$B$143,D$1,'2'!$C$2:$C$143,$A19)*$K19</f>
        <v>0</v>
      </c>
      <c r="E19">
        <f>SUMIFS('2'!$D$2:$D$143,'2'!$B$2:$B$143,E$1,'2'!$C$2:$C$143,$A19)*$K19</f>
        <v>0</v>
      </c>
      <c r="G19" s="30">
        <f t="shared" si="0"/>
        <v>0</v>
      </c>
      <c r="H19" s="30">
        <f t="shared" si="1"/>
        <v>0</v>
      </c>
      <c r="K19">
        <f>COUNTIFS(МО!$C$3:$C$6,A19)</f>
        <v>0</v>
      </c>
    </row>
    <row r="20" spans="1:11">
      <c r="A20">
        <v>2002</v>
      </c>
      <c r="B20">
        <f>SUMIFS('1'!$D$2:$D$143,'1'!$B$2:$B$143,B$1,'1'!$C$2:$C$143,$A20)*$K20</f>
        <v>0</v>
      </c>
      <c r="C20">
        <f>SUMIFS('1'!$D$2:$D$143,'1'!$B$2:$B$143,C$1,'1'!$C$2:$C$143,$A20)*$K20</f>
        <v>0</v>
      </c>
      <c r="D20">
        <f>SUMIFS('2'!$D$2:$D$143,'2'!$B$2:$B$143,D$1,'2'!$C$2:$C$143,$A20)*$K20</f>
        <v>0</v>
      </c>
      <c r="E20">
        <f>SUMIFS('2'!$D$2:$D$143,'2'!$B$2:$B$143,E$1,'2'!$C$2:$C$143,$A20)*$K20</f>
        <v>0</v>
      </c>
      <c r="G20" s="30">
        <f t="shared" si="0"/>
        <v>0</v>
      </c>
      <c r="H20" s="30">
        <f t="shared" si="1"/>
        <v>0</v>
      </c>
      <c r="K20">
        <f>COUNTIFS(МО!$C$3:$C$6,A20)</f>
        <v>0</v>
      </c>
    </row>
    <row r="21" spans="1:11">
      <c r="A21">
        <v>2102</v>
      </c>
      <c r="B21">
        <f>SUMIFS('1'!$D$2:$D$143,'1'!$B$2:$B$143,B$1,'1'!$C$2:$C$143,$A21)*$K21</f>
        <v>0</v>
      </c>
      <c r="C21">
        <f>SUMIFS('1'!$D$2:$D$143,'1'!$B$2:$B$143,C$1,'1'!$C$2:$C$143,$A21)*$K21</f>
        <v>0</v>
      </c>
      <c r="D21">
        <f>SUMIFS('2'!$D$2:$D$143,'2'!$B$2:$B$143,D$1,'2'!$C$2:$C$143,$A21)*$K21</f>
        <v>0</v>
      </c>
      <c r="E21">
        <f>SUMIFS('2'!$D$2:$D$143,'2'!$B$2:$B$143,E$1,'2'!$C$2:$C$143,$A21)*$K21</f>
        <v>0</v>
      </c>
      <c r="G21" s="30">
        <f t="shared" si="0"/>
        <v>0</v>
      </c>
      <c r="H21" s="30">
        <f t="shared" si="1"/>
        <v>0</v>
      </c>
      <c r="K21">
        <f>COUNTIFS(МО!$C$3:$C$6,A21)</f>
        <v>0</v>
      </c>
    </row>
    <row r="22" spans="1:11">
      <c r="A22">
        <v>2202</v>
      </c>
      <c r="B22">
        <f>SUMIFS('1'!$D$2:$D$143,'1'!$B$2:$B$143,B$1,'1'!$C$2:$C$143,$A22)*$K22</f>
        <v>0</v>
      </c>
      <c r="C22">
        <f>SUMIFS('1'!$D$2:$D$143,'1'!$B$2:$B$143,C$1,'1'!$C$2:$C$143,$A22)*$K22</f>
        <v>0</v>
      </c>
      <c r="D22">
        <f>SUMIFS('2'!$D$2:$D$143,'2'!$B$2:$B$143,D$1,'2'!$C$2:$C$143,$A22)*$K22</f>
        <v>0</v>
      </c>
      <c r="E22">
        <f>SUMIFS('2'!$D$2:$D$143,'2'!$B$2:$B$143,E$1,'2'!$C$2:$C$143,$A22)*$K22</f>
        <v>0</v>
      </c>
      <c r="G22" s="30">
        <f t="shared" si="0"/>
        <v>0</v>
      </c>
      <c r="H22" s="30">
        <f t="shared" si="1"/>
        <v>0</v>
      </c>
      <c r="K22">
        <f>COUNTIFS(МО!$C$3:$C$6,A22)</f>
        <v>0</v>
      </c>
    </row>
    <row r="23" spans="1:11">
      <c r="A23">
        <v>2302</v>
      </c>
      <c r="B23">
        <f>SUMIFS('1'!$D$2:$D$143,'1'!$B$2:$B$143,B$1,'1'!$C$2:$C$143,$A23)*$K23</f>
        <v>0</v>
      </c>
      <c r="C23">
        <f>SUMIFS('1'!$D$2:$D$143,'1'!$B$2:$B$143,C$1,'1'!$C$2:$C$143,$A23)*$K23</f>
        <v>0</v>
      </c>
      <c r="D23">
        <f>SUMIFS('2'!$D$2:$D$143,'2'!$B$2:$B$143,D$1,'2'!$C$2:$C$143,$A23)*$K23</f>
        <v>0</v>
      </c>
      <c r="E23">
        <f>SUMIFS('2'!$D$2:$D$143,'2'!$B$2:$B$143,E$1,'2'!$C$2:$C$143,$A23)*$K23</f>
        <v>0</v>
      </c>
      <c r="G23" s="30">
        <f t="shared" si="0"/>
        <v>0</v>
      </c>
      <c r="H23" s="30">
        <f t="shared" si="1"/>
        <v>0</v>
      </c>
      <c r="K23">
        <f>COUNTIFS(МО!$C$3:$C$6,A23)</f>
        <v>0</v>
      </c>
    </row>
    <row r="24" spans="1:11">
      <c r="A24">
        <v>2402</v>
      </c>
      <c r="B24">
        <f>SUMIFS('1'!$D$2:$D$143,'1'!$B$2:$B$143,B$1,'1'!$C$2:$C$143,$A24)*$K24</f>
        <v>0</v>
      </c>
      <c r="C24">
        <f>SUMIFS('1'!$D$2:$D$143,'1'!$B$2:$B$143,C$1,'1'!$C$2:$C$143,$A24)*$K24</f>
        <v>0</v>
      </c>
      <c r="D24">
        <f>SUMIFS('2'!$D$2:$D$143,'2'!$B$2:$B$143,D$1,'2'!$C$2:$C$143,$A24)*$K24</f>
        <v>0</v>
      </c>
      <c r="E24">
        <f>SUMIFS('2'!$D$2:$D$143,'2'!$B$2:$B$143,E$1,'2'!$C$2:$C$143,$A24)*$K24</f>
        <v>0</v>
      </c>
      <c r="G24" s="30">
        <f t="shared" si="0"/>
        <v>0</v>
      </c>
      <c r="H24" s="30">
        <f t="shared" si="1"/>
        <v>0</v>
      </c>
      <c r="K24">
        <f>COUNTIFS(МО!$C$3:$C$6,A24)</f>
        <v>0</v>
      </c>
    </row>
    <row r="25" spans="1:11">
      <c r="A25">
        <v>2502</v>
      </c>
      <c r="B25">
        <f>SUMIFS('1'!$D$2:$D$143,'1'!$B$2:$B$143,B$1,'1'!$C$2:$C$143,$A25)*$K25</f>
        <v>0</v>
      </c>
      <c r="C25">
        <f>SUMIFS('1'!$D$2:$D$143,'1'!$B$2:$B$143,C$1,'1'!$C$2:$C$143,$A25)*$K25</f>
        <v>0</v>
      </c>
      <c r="D25">
        <f>SUMIFS('2'!$D$2:$D$143,'2'!$B$2:$B$143,D$1,'2'!$C$2:$C$143,$A25)*$K25</f>
        <v>0</v>
      </c>
      <c r="E25">
        <f>SUMIFS('2'!$D$2:$D$143,'2'!$B$2:$B$143,E$1,'2'!$C$2:$C$143,$A25)*$K25</f>
        <v>0</v>
      </c>
      <c r="G25" s="30">
        <f t="shared" si="0"/>
        <v>0</v>
      </c>
      <c r="H25" s="30">
        <f t="shared" si="1"/>
        <v>0</v>
      </c>
      <c r="K25">
        <f>COUNTIFS(МО!$C$3:$C$6,A25)</f>
        <v>0</v>
      </c>
    </row>
    <row r="26" spans="1:11">
      <c r="A26">
        <v>2602</v>
      </c>
      <c r="B26">
        <f>SUMIFS('1'!$D$2:$D$143,'1'!$B$2:$B$143,B$1,'1'!$C$2:$C$143,$A26)*$K26</f>
        <v>100</v>
      </c>
      <c r="C26">
        <f>SUMIFS('1'!$D$2:$D$143,'1'!$B$2:$B$143,C$1,'1'!$C$2:$C$143,$A26)*$K26</f>
        <v>8324</v>
      </c>
      <c r="D26">
        <f>SUMIFS('2'!$D$2:$D$143,'2'!$B$2:$B$143,D$1,'2'!$C$2:$C$143,$A26)*$K26</f>
        <v>100</v>
      </c>
      <c r="E26">
        <f>SUMIFS('2'!$D$2:$D$143,'2'!$B$2:$B$143,E$1,'2'!$C$2:$C$143,$A26)*$K26</f>
        <v>8274</v>
      </c>
      <c r="G26" s="30">
        <f t="shared" si="0"/>
        <v>100</v>
      </c>
      <c r="H26" s="30">
        <f t="shared" si="1"/>
        <v>8299</v>
      </c>
      <c r="K26">
        <f>COUNTIFS(МО!$C$3:$C$6,A26)</f>
        <v>1</v>
      </c>
    </row>
    <row r="27" spans="1:11">
      <c r="A27">
        <v>2702</v>
      </c>
      <c r="B27">
        <f>SUMIFS('1'!$D$2:$D$143,'1'!$B$2:$B$143,B$1,'1'!$C$2:$C$143,$A27)*$K27</f>
        <v>214</v>
      </c>
      <c r="C27">
        <f>SUMIFS('1'!$D$2:$D$143,'1'!$B$2:$B$143,C$1,'1'!$C$2:$C$143,$A27)*$K27</f>
        <v>6795</v>
      </c>
      <c r="D27">
        <f>SUMIFS('2'!$D$2:$D$143,'2'!$B$2:$B$143,D$1,'2'!$C$2:$C$143,$A27)*$K27</f>
        <v>211</v>
      </c>
      <c r="E27">
        <f>SUMIFS('2'!$D$2:$D$143,'2'!$B$2:$B$143,E$1,'2'!$C$2:$C$143,$A27)*$K27</f>
        <v>6743</v>
      </c>
      <c r="G27" s="30">
        <f t="shared" si="0"/>
        <v>212.5</v>
      </c>
      <c r="H27" s="30">
        <f t="shared" si="1"/>
        <v>6769</v>
      </c>
      <c r="K27">
        <f>COUNTIFS(МО!$C$3:$C$6,A27)</f>
        <v>1</v>
      </c>
    </row>
    <row r="28" spans="1:11">
      <c r="A28">
        <v>3002</v>
      </c>
      <c r="B28">
        <f>SUMIFS('1'!$D$2:$D$143,'1'!$B$2:$B$143,B$1,'1'!$C$2:$C$143,$A28)*$K28</f>
        <v>0</v>
      </c>
      <c r="C28">
        <f>SUMIFS('1'!$D$2:$D$143,'1'!$B$2:$B$143,C$1,'1'!$C$2:$C$143,$A28)*$K28</f>
        <v>0</v>
      </c>
      <c r="D28">
        <f>SUMIFS('2'!$D$2:$D$143,'2'!$B$2:$B$143,D$1,'2'!$C$2:$C$143,$A28)*$K28</f>
        <v>0</v>
      </c>
      <c r="E28">
        <f>SUMIFS('2'!$D$2:$D$143,'2'!$B$2:$B$143,E$1,'2'!$C$2:$C$143,$A28)*$K28</f>
        <v>0</v>
      </c>
      <c r="G28" s="30">
        <f t="shared" si="0"/>
        <v>0</v>
      </c>
      <c r="H28" s="30">
        <f t="shared" si="1"/>
        <v>0</v>
      </c>
      <c r="K28">
        <f>COUNTIFS(МО!$C$3:$C$6,A28)</f>
        <v>0</v>
      </c>
    </row>
    <row r="29" spans="1:11">
      <c r="A29">
        <v>3102</v>
      </c>
      <c r="B29">
        <f>SUMIFS('1'!$D$2:$D$143,'1'!$B$2:$B$143,B$1,'1'!$C$2:$C$143,$A29)*$K29</f>
        <v>0</v>
      </c>
      <c r="C29">
        <f>SUMIFS('1'!$D$2:$D$143,'1'!$B$2:$B$143,C$1,'1'!$C$2:$C$143,$A29)*$K29</f>
        <v>0</v>
      </c>
      <c r="D29">
        <f>SUMIFS('2'!$D$2:$D$143,'2'!$B$2:$B$143,D$1,'2'!$C$2:$C$143,$A29)*$K29</f>
        <v>0</v>
      </c>
      <c r="E29">
        <f>SUMIFS('2'!$D$2:$D$143,'2'!$B$2:$B$143,E$1,'2'!$C$2:$C$143,$A29)*$K29</f>
        <v>0</v>
      </c>
      <c r="G29" s="30">
        <f t="shared" si="0"/>
        <v>0</v>
      </c>
      <c r="H29" s="30">
        <f t="shared" si="1"/>
        <v>0</v>
      </c>
      <c r="K29">
        <f>COUNTIFS(МО!$C$3:$C$6,A29)</f>
        <v>0</v>
      </c>
    </row>
    <row r="30" spans="1:11">
      <c r="A30">
        <v>3202</v>
      </c>
      <c r="B30">
        <f>SUMIFS('1'!$D$2:$D$143,'1'!$B$2:$B$143,B$1,'1'!$C$2:$C$143,$A30)*$K30</f>
        <v>0</v>
      </c>
      <c r="C30">
        <f>SUMIFS('1'!$D$2:$D$143,'1'!$B$2:$B$143,C$1,'1'!$C$2:$C$143,$A30)*$K30</f>
        <v>0</v>
      </c>
      <c r="D30">
        <f>SUMIFS('2'!$D$2:$D$143,'2'!$B$2:$B$143,D$1,'2'!$C$2:$C$143,$A30)*$K30</f>
        <v>0</v>
      </c>
      <c r="E30">
        <f>SUMIFS('2'!$D$2:$D$143,'2'!$B$2:$B$143,E$1,'2'!$C$2:$C$143,$A30)*$K30</f>
        <v>0</v>
      </c>
      <c r="G30" s="30">
        <f t="shared" si="0"/>
        <v>0</v>
      </c>
      <c r="H30" s="30">
        <f t="shared" si="1"/>
        <v>0</v>
      </c>
      <c r="K30">
        <f>COUNTIFS(МО!$C$3:$C$6,A30)</f>
        <v>0</v>
      </c>
    </row>
    <row r="31" spans="1:11">
      <c r="A31">
        <v>3302</v>
      </c>
      <c r="B31">
        <f>SUMIFS('1'!$D$2:$D$143,'1'!$B$2:$B$143,B$1,'1'!$C$2:$C$143,$A31)*$K31</f>
        <v>0</v>
      </c>
      <c r="C31">
        <f>SUMIFS('1'!$D$2:$D$143,'1'!$B$2:$B$143,C$1,'1'!$C$2:$C$143,$A31)*$K31</f>
        <v>0</v>
      </c>
      <c r="D31">
        <f>SUMIFS('2'!$D$2:$D$143,'2'!$B$2:$B$143,D$1,'2'!$C$2:$C$143,$A31)*$K31</f>
        <v>0</v>
      </c>
      <c r="E31">
        <f>SUMIFS('2'!$D$2:$D$143,'2'!$B$2:$B$143,E$1,'2'!$C$2:$C$143,$A31)*$K31</f>
        <v>0</v>
      </c>
      <c r="G31" s="30">
        <f t="shared" si="0"/>
        <v>0</v>
      </c>
      <c r="H31" s="30">
        <f t="shared" si="1"/>
        <v>0</v>
      </c>
      <c r="K31">
        <f>COUNTIFS(МО!$C$3:$C$6,A31)</f>
        <v>0</v>
      </c>
    </row>
    <row r="32" spans="1:11">
      <c r="A32">
        <v>3408</v>
      </c>
      <c r="B32">
        <f>SUMIFS('1'!$D$2:$D$143,'1'!$B$2:$B$143,B$1,'1'!$C$2:$C$143,$A32)*$K32</f>
        <v>0</v>
      </c>
      <c r="C32">
        <f>SUMIFS('1'!$D$2:$D$143,'1'!$B$2:$B$143,C$1,'1'!$C$2:$C$143,$A32)*$K32</f>
        <v>0</v>
      </c>
      <c r="D32">
        <f>SUMIFS('2'!$D$2:$D$143,'2'!$B$2:$B$143,D$1,'2'!$C$2:$C$143,$A32)*$K32</f>
        <v>0</v>
      </c>
      <c r="E32">
        <f>SUMIFS('2'!$D$2:$D$143,'2'!$B$2:$B$143,E$1,'2'!$C$2:$C$143,$A32)*$K32</f>
        <v>0</v>
      </c>
      <c r="G32" s="30">
        <f t="shared" si="0"/>
        <v>0</v>
      </c>
      <c r="H32" s="30">
        <f t="shared" si="1"/>
        <v>0</v>
      </c>
      <c r="K32">
        <f>COUNTIFS(МО!$C$3:$C$6,A32)</f>
        <v>0</v>
      </c>
    </row>
    <row r="33" spans="1:11">
      <c r="A33">
        <v>3409</v>
      </c>
      <c r="B33">
        <f>SUMIFS('1'!$D$2:$D$143,'1'!$B$2:$B$143,B$1,'1'!$C$2:$C$143,$A33)*$K33</f>
        <v>47312</v>
      </c>
      <c r="C33">
        <f>SUMIFS('1'!$D$2:$D$143,'1'!$B$2:$B$143,C$1,'1'!$C$2:$C$143,$A33)*$K33</f>
        <v>124665</v>
      </c>
      <c r="D33">
        <f>SUMIFS('2'!$D$2:$D$143,'2'!$B$2:$B$143,D$1,'2'!$C$2:$C$143,$A33)*$K33</f>
        <v>47296</v>
      </c>
      <c r="E33">
        <f>SUMIFS('2'!$D$2:$D$143,'2'!$B$2:$B$143,E$1,'2'!$C$2:$C$143,$A33)*$K33</f>
        <v>124374</v>
      </c>
      <c r="G33" s="30">
        <f t="shared" si="0"/>
        <v>47304</v>
      </c>
      <c r="H33" s="30">
        <f t="shared" si="1"/>
        <v>124519.5</v>
      </c>
      <c r="K33">
        <f>COUNTIFS(МО!$C$3:$C$6,A33)</f>
        <v>1</v>
      </c>
    </row>
    <row r="34" spans="1:11">
      <c r="A34">
        <v>3419</v>
      </c>
      <c r="B34">
        <f>SUMIFS('1'!$D$2:$D$143,'1'!$B$2:$B$143,B$1,'1'!$C$2:$C$143,$A34)*$K34</f>
        <v>0</v>
      </c>
      <c r="C34">
        <f>SUMIFS('1'!$D$2:$D$143,'1'!$B$2:$B$143,C$1,'1'!$C$2:$C$143,$A34)*$K34</f>
        <v>0</v>
      </c>
      <c r="D34">
        <f>SUMIFS('2'!$D$2:$D$143,'2'!$B$2:$B$143,D$1,'2'!$C$2:$C$143,$A34)*$K34</f>
        <v>0</v>
      </c>
      <c r="E34">
        <f>SUMIFS('2'!$D$2:$D$143,'2'!$B$2:$B$143,E$1,'2'!$C$2:$C$143,$A34)*$K34</f>
        <v>0</v>
      </c>
      <c r="G34" s="30">
        <f t="shared" si="0"/>
        <v>0</v>
      </c>
      <c r="H34" s="30">
        <f t="shared" si="1"/>
        <v>0</v>
      </c>
      <c r="K34">
        <f>COUNTIFS(МО!$C$3:$C$6,A34)</f>
        <v>0</v>
      </c>
    </row>
    <row r="35" spans="1:11">
      <c r="A35">
        <v>3422</v>
      </c>
      <c r="B35">
        <f>SUMIFS('1'!$D$2:$D$143,'1'!$B$2:$B$143,B$1,'1'!$C$2:$C$143,$A35)*$K35</f>
        <v>0</v>
      </c>
      <c r="C35">
        <f>SUMIFS('1'!$D$2:$D$143,'1'!$B$2:$B$143,C$1,'1'!$C$2:$C$143,$A35)*$K35</f>
        <v>0</v>
      </c>
      <c r="D35">
        <f>SUMIFS('2'!$D$2:$D$143,'2'!$B$2:$B$143,D$1,'2'!$C$2:$C$143,$A35)*$K35</f>
        <v>0</v>
      </c>
      <c r="E35">
        <f>SUMIFS('2'!$D$2:$D$143,'2'!$B$2:$B$143,E$1,'2'!$C$2:$C$143,$A35)*$K35</f>
        <v>0</v>
      </c>
      <c r="G35" s="30">
        <f t="shared" si="0"/>
        <v>0</v>
      </c>
      <c r="H35" s="30">
        <f t="shared" si="1"/>
        <v>0</v>
      </c>
      <c r="K35">
        <f>COUNTIFS(МО!$C$3:$C$6,A35)</f>
        <v>0</v>
      </c>
    </row>
    <row r="36" spans="1:11">
      <c r="A36">
        <v>3501</v>
      </c>
      <c r="B36">
        <f>SUMIFS('1'!$D$2:$D$143,'1'!$B$2:$B$143,B$1,'1'!$C$2:$C$143,$A36)*$K36</f>
        <v>0</v>
      </c>
      <c r="C36">
        <f>SUMIFS('1'!$D$2:$D$143,'1'!$B$2:$B$143,C$1,'1'!$C$2:$C$143,$A36)*$K36</f>
        <v>0</v>
      </c>
      <c r="D36">
        <f>SUMIFS('2'!$D$2:$D$143,'2'!$B$2:$B$143,D$1,'2'!$C$2:$C$143,$A36)*$K36</f>
        <v>0</v>
      </c>
      <c r="E36">
        <f>SUMIFS('2'!$D$2:$D$143,'2'!$B$2:$B$143,E$1,'2'!$C$2:$C$143,$A36)*$K36</f>
        <v>0</v>
      </c>
      <c r="G36" s="30">
        <f t="shared" si="0"/>
        <v>0</v>
      </c>
      <c r="H36" s="30">
        <f t="shared" si="1"/>
        <v>0</v>
      </c>
      <c r="K36">
        <f>COUNTIFS(МО!$C$3:$C$6,A36)</f>
        <v>0</v>
      </c>
    </row>
    <row r="37" spans="1:11">
      <c r="A37">
        <v>4019</v>
      </c>
      <c r="B37">
        <f>SUMIFS('1'!$D$2:$D$143,'1'!$B$2:$B$143,B$1,'1'!$C$2:$C$143,$A37)*$K37</f>
        <v>0</v>
      </c>
      <c r="C37">
        <f>SUMIFS('1'!$D$2:$D$143,'1'!$B$2:$B$143,C$1,'1'!$C$2:$C$143,$A37)*$K37</f>
        <v>0</v>
      </c>
      <c r="D37">
        <f>SUMIFS('2'!$D$2:$D$143,'2'!$B$2:$B$143,D$1,'2'!$C$2:$C$143,$A37)*$K37</f>
        <v>0</v>
      </c>
      <c r="E37">
        <f>SUMIFS('2'!$D$2:$D$143,'2'!$B$2:$B$143,E$1,'2'!$C$2:$C$143,$A37)*$K37</f>
        <v>0</v>
      </c>
      <c r="G37" s="30">
        <f t="shared" si="0"/>
        <v>0</v>
      </c>
      <c r="H37" s="30">
        <f t="shared" si="1"/>
        <v>0</v>
      </c>
      <c r="K37">
        <f>COUNTIFS(МО!$C$3:$C$6,A37)</f>
        <v>0</v>
      </c>
    </row>
    <row r="38" spans="1:11">
      <c r="A38">
        <v>4020</v>
      </c>
      <c r="B38">
        <f>SUMIFS('1'!$D$2:$D$143,'1'!$B$2:$B$143,B$1,'1'!$C$2:$C$143,$A38)*$K38</f>
        <v>0</v>
      </c>
      <c r="C38">
        <f>SUMIFS('1'!$D$2:$D$143,'1'!$B$2:$B$143,C$1,'1'!$C$2:$C$143,$A38)*$K38</f>
        <v>0</v>
      </c>
      <c r="D38">
        <f>SUMIFS('2'!$D$2:$D$143,'2'!$B$2:$B$143,D$1,'2'!$C$2:$C$143,$A38)*$K38</f>
        <v>0</v>
      </c>
      <c r="E38">
        <f>SUMIFS('2'!$D$2:$D$143,'2'!$B$2:$B$143,E$1,'2'!$C$2:$C$143,$A38)*$K38</f>
        <v>0</v>
      </c>
      <c r="G38" s="30">
        <f t="shared" si="0"/>
        <v>0</v>
      </c>
      <c r="H38" s="30">
        <f t="shared" si="1"/>
        <v>0</v>
      </c>
      <c r="K38">
        <f>COUNTIFS(МО!$C$3:$C$6,A38)</f>
        <v>0</v>
      </c>
    </row>
    <row r="39" spans="1:11">
      <c r="A39">
        <v>4026</v>
      </c>
      <c r="B39">
        <f>SUMIFS('1'!$D$2:$D$143,'1'!$B$2:$B$143,B$1,'1'!$C$2:$C$143,$A39)*$K39</f>
        <v>0</v>
      </c>
      <c r="C39">
        <f>SUMIFS('1'!$D$2:$D$143,'1'!$B$2:$B$143,C$1,'1'!$C$2:$C$143,$A39)*$K39</f>
        <v>0</v>
      </c>
      <c r="D39">
        <f>SUMIFS('2'!$D$2:$D$143,'2'!$B$2:$B$143,D$1,'2'!$C$2:$C$143,$A39)*$K39</f>
        <v>0</v>
      </c>
      <c r="E39">
        <f>SUMIFS('2'!$D$2:$D$143,'2'!$B$2:$B$143,E$1,'2'!$C$2:$C$143,$A39)*$K39</f>
        <v>0</v>
      </c>
      <c r="G39" s="30">
        <f t="shared" si="0"/>
        <v>0</v>
      </c>
      <c r="H39" s="30">
        <f t="shared" si="1"/>
        <v>0</v>
      </c>
      <c r="K39">
        <f>COUNTIFS(МО!$C$3:$C$6,A39)</f>
        <v>0</v>
      </c>
    </row>
    <row r="40" spans="1:11">
      <c r="A40">
        <v>4043</v>
      </c>
      <c r="B40">
        <f>SUMIFS('1'!$D$2:$D$143,'1'!$B$2:$B$143,B$1,'1'!$C$2:$C$143,$A40)*$K40</f>
        <v>0</v>
      </c>
      <c r="C40">
        <f>SUMIFS('1'!$D$2:$D$143,'1'!$B$2:$B$143,C$1,'1'!$C$2:$C$143,$A40)*$K40</f>
        <v>0</v>
      </c>
      <c r="D40">
        <f>SUMIFS('2'!$D$2:$D$143,'2'!$B$2:$B$143,D$1,'2'!$C$2:$C$143,$A40)*$K40</f>
        <v>0</v>
      </c>
      <c r="E40">
        <f>SUMIFS('2'!$D$2:$D$143,'2'!$B$2:$B$143,E$1,'2'!$C$2:$C$143,$A40)*$K40</f>
        <v>0</v>
      </c>
      <c r="G40" s="30">
        <f t="shared" si="0"/>
        <v>0</v>
      </c>
      <c r="H40" s="30">
        <f t="shared" si="1"/>
        <v>0</v>
      </c>
      <c r="K40">
        <f>COUNTIFS(МО!$C$3:$C$6,A40)</f>
        <v>0</v>
      </c>
    </row>
    <row r="41" spans="1:11">
      <c r="A41">
        <v>4055</v>
      </c>
      <c r="B41">
        <f>SUMIFS('1'!$D$2:$D$143,'1'!$B$2:$B$143,B$1,'1'!$C$2:$C$143,$A41)*$K41</f>
        <v>0</v>
      </c>
      <c r="C41">
        <f>SUMIFS('1'!$D$2:$D$143,'1'!$B$2:$B$143,C$1,'1'!$C$2:$C$143,$A41)*$K41</f>
        <v>0</v>
      </c>
      <c r="D41">
        <f>SUMIFS('2'!$D$2:$D$143,'2'!$B$2:$B$143,D$1,'2'!$C$2:$C$143,$A41)*$K41</f>
        <v>0</v>
      </c>
      <c r="E41">
        <f>SUMIFS('2'!$D$2:$D$143,'2'!$B$2:$B$143,E$1,'2'!$C$2:$C$143,$A41)*$K41</f>
        <v>0</v>
      </c>
      <c r="G41" s="30">
        <f t="shared" si="0"/>
        <v>0</v>
      </c>
      <c r="H41" s="30">
        <f t="shared" si="1"/>
        <v>0</v>
      </c>
      <c r="K41">
        <f>COUNTIFS(МО!$C$3:$C$6,A41)</f>
        <v>0</v>
      </c>
    </row>
    <row r="42" spans="1:11">
      <c r="A42">
        <v>4061</v>
      </c>
      <c r="B42">
        <f>SUMIFS('1'!$D$2:$D$143,'1'!$B$2:$B$143,B$1,'1'!$C$2:$C$143,$A42)*$K42</f>
        <v>0</v>
      </c>
      <c r="C42">
        <f>SUMIFS('1'!$D$2:$D$143,'1'!$B$2:$B$143,C$1,'1'!$C$2:$C$143,$A42)*$K42</f>
        <v>0</v>
      </c>
      <c r="D42">
        <f>SUMIFS('2'!$D$2:$D$143,'2'!$B$2:$B$143,D$1,'2'!$C$2:$C$143,$A42)*$K42</f>
        <v>0</v>
      </c>
      <c r="E42">
        <f>SUMIFS('2'!$D$2:$D$143,'2'!$B$2:$B$143,E$1,'2'!$C$2:$C$143,$A42)*$K42</f>
        <v>0</v>
      </c>
      <c r="G42" s="30">
        <f t="shared" si="0"/>
        <v>0</v>
      </c>
      <c r="H42" s="30">
        <f t="shared" si="1"/>
        <v>0</v>
      </c>
      <c r="K42">
        <f>COUNTIFS(МО!$C$3:$C$6,A42)</f>
        <v>0</v>
      </c>
    </row>
    <row r="43" spans="1:11">
      <c r="A43">
        <v>4098</v>
      </c>
      <c r="B43">
        <f>SUMIFS('1'!$D$2:$D$143,'1'!$B$2:$B$143,B$1,'1'!$C$2:$C$143,$A43)*$K43</f>
        <v>0</v>
      </c>
      <c r="C43">
        <f>SUMIFS('1'!$D$2:$D$143,'1'!$B$2:$B$143,C$1,'1'!$C$2:$C$143,$A43)*$K43</f>
        <v>0</v>
      </c>
      <c r="D43">
        <f>SUMIFS('2'!$D$2:$D$143,'2'!$B$2:$B$143,D$1,'2'!$C$2:$C$143,$A43)*$K43</f>
        <v>0</v>
      </c>
      <c r="E43">
        <f>SUMIFS('2'!$D$2:$D$143,'2'!$B$2:$B$143,E$1,'2'!$C$2:$C$143,$A43)*$K43</f>
        <v>0</v>
      </c>
      <c r="G43" s="30">
        <f t="shared" si="0"/>
        <v>0</v>
      </c>
      <c r="H43" s="30">
        <f t="shared" si="1"/>
        <v>0</v>
      </c>
      <c r="K43">
        <f>COUNTIFS(МО!$C$3:$C$6,A43)</f>
        <v>0</v>
      </c>
    </row>
    <row r="44" spans="1:11">
      <c r="A44">
        <v>4099</v>
      </c>
      <c r="B44">
        <f>SUMIFS('1'!$D$2:$D$143,'1'!$B$2:$B$143,B$1,'1'!$C$2:$C$143,$A44)*$K44</f>
        <v>0</v>
      </c>
      <c r="C44">
        <f>SUMIFS('1'!$D$2:$D$143,'1'!$B$2:$B$143,C$1,'1'!$C$2:$C$143,$A44)*$K44</f>
        <v>0</v>
      </c>
      <c r="D44">
        <f>SUMIFS('2'!$D$2:$D$143,'2'!$B$2:$B$143,D$1,'2'!$C$2:$C$143,$A44)*$K44</f>
        <v>0</v>
      </c>
      <c r="E44">
        <f>SUMIFS('2'!$D$2:$D$143,'2'!$B$2:$B$143,E$1,'2'!$C$2:$C$143,$A44)*$K44</f>
        <v>0</v>
      </c>
      <c r="G44" s="30">
        <f t="shared" si="0"/>
        <v>0</v>
      </c>
      <c r="H44" s="30">
        <f t="shared" si="1"/>
        <v>0</v>
      </c>
      <c r="K44">
        <f>COUNTIFS(МО!$C$3:$C$6,A44)</f>
        <v>0</v>
      </c>
    </row>
    <row r="45" spans="1:11">
      <c r="A45">
        <v>5113</v>
      </c>
      <c r="B45">
        <f>SUMIFS('1'!$D$2:$D$143,'1'!$B$2:$B$143,B$1,'1'!$C$2:$C$143,$A45)*$K45</f>
        <v>0</v>
      </c>
      <c r="C45">
        <f>SUMIFS('1'!$D$2:$D$143,'1'!$B$2:$B$143,C$1,'1'!$C$2:$C$143,$A45)*$K45</f>
        <v>0</v>
      </c>
      <c r="D45">
        <f>SUMIFS('2'!$D$2:$D$143,'2'!$B$2:$B$143,D$1,'2'!$C$2:$C$143,$A45)*$K45</f>
        <v>0</v>
      </c>
      <c r="E45">
        <f>SUMIFS('2'!$D$2:$D$143,'2'!$B$2:$B$143,E$1,'2'!$C$2:$C$143,$A45)*$K45</f>
        <v>0</v>
      </c>
      <c r="G45" s="30">
        <f t="shared" si="0"/>
        <v>0</v>
      </c>
      <c r="H45" s="30">
        <f t="shared" si="1"/>
        <v>0</v>
      </c>
      <c r="K45">
        <f>COUNTIFS(МО!$C$3:$C$6,A45)</f>
        <v>0</v>
      </c>
    </row>
    <row r="46" spans="1:11">
      <c r="A46">
        <v>5201</v>
      </c>
      <c r="B46">
        <f>SUMIFS('1'!$D$2:$D$143,'1'!$B$2:$B$143,B$1,'1'!$C$2:$C$143,$A46)*$K46</f>
        <v>0</v>
      </c>
      <c r="C46">
        <f>SUMIFS('1'!$D$2:$D$143,'1'!$B$2:$B$143,C$1,'1'!$C$2:$C$143,$A46)*$K46</f>
        <v>0</v>
      </c>
      <c r="D46">
        <f>SUMIFS('2'!$D$2:$D$143,'2'!$B$2:$B$143,D$1,'2'!$C$2:$C$143,$A46)*$K46</f>
        <v>0</v>
      </c>
      <c r="E46">
        <f>SUMIFS('2'!$D$2:$D$143,'2'!$B$2:$B$143,E$1,'2'!$C$2:$C$143,$A46)*$K46</f>
        <v>0</v>
      </c>
      <c r="G46" s="30">
        <f t="shared" si="0"/>
        <v>0</v>
      </c>
      <c r="H46" s="30">
        <f t="shared" si="1"/>
        <v>0</v>
      </c>
      <c r="K46">
        <f>COUNTIFS(МО!$C$3:$C$6,A46)</f>
        <v>0</v>
      </c>
    </row>
    <row r="47" spans="1:11">
      <c r="A47">
        <v>5202</v>
      </c>
      <c r="B47">
        <f>SUMIFS('1'!$D$2:$D$143,'1'!$B$2:$B$143,B$1,'1'!$C$2:$C$143,$A47)*$K47</f>
        <v>0</v>
      </c>
      <c r="C47">
        <f>SUMIFS('1'!$D$2:$D$143,'1'!$B$2:$B$143,C$1,'1'!$C$2:$C$143,$A47)*$K47</f>
        <v>0</v>
      </c>
      <c r="D47">
        <f>SUMIFS('2'!$D$2:$D$143,'2'!$B$2:$B$143,D$1,'2'!$C$2:$C$143,$A47)*$K47</f>
        <v>0</v>
      </c>
      <c r="E47">
        <f>SUMIFS('2'!$D$2:$D$143,'2'!$B$2:$B$143,E$1,'2'!$C$2:$C$143,$A47)*$K47</f>
        <v>0</v>
      </c>
      <c r="G47" s="30">
        <f t="shared" si="0"/>
        <v>0</v>
      </c>
      <c r="H47" s="30">
        <f t="shared" si="1"/>
        <v>0</v>
      </c>
      <c r="K47">
        <f>COUNTIFS(МО!$C$3:$C$6,A47)</f>
        <v>0</v>
      </c>
    </row>
    <row r="48" spans="1:11">
      <c r="A48">
        <v>5207</v>
      </c>
      <c r="B48">
        <f>SUMIFS('1'!$D$2:$D$143,'1'!$B$2:$B$143,B$1,'1'!$C$2:$C$143,$A48)*$K48</f>
        <v>0</v>
      </c>
      <c r="C48">
        <f>SUMIFS('1'!$D$2:$D$143,'1'!$B$2:$B$143,C$1,'1'!$C$2:$C$143,$A48)*$K48</f>
        <v>0</v>
      </c>
      <c r="D48">
        <f>SUMIFS('2'!$D$2:$D$143,'2'!$B$2:$B$143,D$1,'2'!$C$2:$C$143,$A48)*$K48</f>
        <v>0</v>
      </c>
      <c r="E48">
        <f>SUMIFS('2'!$D$2:$D$143,'2'!$B$2:$B$143,E$1,'2'!$C$2:$C$143,$A48)*$K48</f>
        <v>0</v>
      </c>
      <c r="G48" s="30">
        <f t="shared" si="0"/>
        <v>0</v>
      </c>
      <c r="H48" s="30">
        <f t="shared" si="1"/>
        <v>0</v>
      </c>
      <c r="K48">
        <f>COUNTIFS(МО!$C$3:$C$6,A48)</f>
        <v>0</v>
      </c>
    </row>
    <row r="49" spans="1:11">
      <c r="A49">
        <v>5306</v>
      </c>
      <c r="B49">
        <f>SUMIFS('1'!$D$2:$D$143,'1'!$B$2:$B$143,B$1,'1'!$C$2:$C$143,$A49)*$K49</f>
        <v>0</v>
      </c>
      <c r="C49">
        <f>SUMIFS('1'!$D$2:$D$143,'1'!$B$2:$B$143,C$1,'1'!$C$2:$C$143,$A49)*$K49</f>
        <v>0</v>
      </c>
      <c r="D49">
        <f>SUMIFS('2'!$D$2:$D$143,'2'!$B$2:$B$143,D$1,'2'!$C$2:$C$143,$A49)*$K49</f>
        <v>0</v>
      </c>
      <c r="E49">
        <f>SUMIFS('2'!$D$2:$D$143,'2'!$B$2:$B$143,E$1,'2'!$C$2:$C$143,$A49)*$K49</f>
        <v>0</v>
      </c>
      <c r="G49" s="30">
        <f t="shared" si="0"/>
        <v>0</v>
      </c>
      <c r="H49" s="30">
        <f t="shared" si="1"/>
        <v>0</v>
      </c>
      <c r="K49">
        <f>COUNTIFS(МО!$C$3:$C$6,A49)</f>
        <v>0</v>
      </c>
    </row>
    <row r="50" spans="1:11">
      <c r="A50">
        <v>5401</v>
      </c>
      <c r="B50">
        <f>SUMIFS('1'!$D$2:$D$143,'1'!$B$2:$B$143,B$1,'1'!$C$2:$C$143,$A50)*$K50</f>
        <v>0</v>
      </c>
      <c r="C50">
        <f>SUMIFS('1'!$D$2:$D$143,'1'!$B$2:$B$143,C$1,'1'!$C$2:$C$143,$A50)*$K50</f>
        <v>0</v>
      </c>
      <c r="D50">
        <f>SUMIFS('2'!$D$2:$D$143,'2'!$B$2:$B$143,D$1,'2'!$C$2:$C$143,$A50)*$K50</f>
        <v>0</v>
      </c>
      <c r="E50">
        <f>SUMIFS('2'!$D$2:$D$143,'2'!$B$2:$B$143,E$1,'2'!$C$2:$C$143,$A50)*$K50</f>
        <v>0</v>
      </c>
      <c r="G50" s="30">
        <f t="shared" si="0"/>
        <v>0</v>
      </c>
      <c r="H50" s="30">
        <f t="shared" si="1"/>
        <v>0</v>
      </c>
      <c r="K50">
        <f>COUNTIFS(МО!$C$3:$C$6,A50)</f>
        <v>0</v>
      </c>
    </row>
    <row r="51" spans="1:11">
      <c r="A51">
        <v>5501</v>
      </c>
      <c r="B51">
        <f>SUMIFS('1'!$D$2:$D$143,'1'!$B$2:$B$143,B$1,'1'!$C$2:$C$143,$A51)*$K51</f>
        <v>0</v>
      </c>
      <c r="C51">
        <f>SUMIFS('1'!$D$2:$D$143,'1'!$B$2:$B$143,C$1,'1'!$C$2:$C$143,$A51)*$K51</f>
        <v>0</v>
      </c>
      <c r="D51">
        <f>SUMIFS('2'!$D$2:$D$143,'2'!$B$2:$B$143,D$1,'2'!$C$2:$C$143,$A51)*$K51</f>
        <v>0</v>
      </c>
      <c r="E51">
        <f>SUMIFS('2'!$D$2:$D$143,'2'!$B$2:$B$143,E$1,'2'!$C$2:$C$143,$A51)*$K51</f>
        <v>0</v>
      </c>
      <c r="G51" s="30">
        <f t="shared" si="0"/>
        <v>0</v>
      </c>
      <c r="H51" s="30">
        <f t="shared" si="1"/>
        <v>0</v>
      </c>
      <c r="K51">
        <f>COUNTIFS(МО!$C$3:$C$6,A51)</f>
        <v>0</v>
      </c>
    </row>
    <row r="52" spans="1:11">
      <c r="A52">
        <v>5602</v>
      </c>
      <c r="B52">
        <f>SUMIFS('1'!$D$2:$D$143,'1'!$B$2:$B$143,B$1,'1'!$C$2:$C$143,$A52)*$K52</f>
        <v>0</v>
      </c>
      <c r="C52">
        <f>SUMIFS('1'!$D$2:$D$143,'1'!$B$2:$B$143,C$1,'1'!$C$2:$C$143,$A52)*$K52</f>
        <v>0</v>
      </c>
      <c r="D52">
        <f>SUMIFS('2'!$D$2:$D$143,'2'!$B$2:$B$143,D$1,'2'!$C$2:$C$143,$A52)*$K52</f>
        <v>0</v>
      </c>
      <c r="E52">
        <f>SUMIFS('2'!$D$2:$D$143,'2'!$B$2:$B$143,E$1,'2'!$C$2:$C$143,$A52)*$K52</f>
        <v>0</v>
      </c>
      <c r="G52" s="30">
        <f t="shared" si="0"/>
        <v>0</v>
      </c>
      <c r="H52" s="30">
        <f t="shared" si="1"/>
        <v>0</v>
      </c>
      <c r="K52">
        <f>COUNTIFS(МО!$C$3:$C$6,A52)</f>
        <v>0</v>
      </c>
    </row>
    <row r="53" spans="1:11">
      <c r="A53">
        <v>5702</v>
      </c>
      <c r="B53">
        <f>SUMIFS('1'!$D$2:$D$143,'1'!$B$2:$B$143,B$1,'1'!$C$2:$C$143,$A53)*$K53</f>
        <v>0</v>
      </c>
      <c r="C53">
        <f>SUMIFS('1'!$D$2:$D$143,'1'!$B$2:$B$143,C$1,'1'!$C$2:$C$143,$A53)*$K53</f>
        <v>0</v>
      </c>
      <c r="D53">
        <f>SUMIFS('2'!$D$2:$D$143,'2'!$B$2:$B$143,D$1,'2'!$C$2:$C$143,$A53)*$K53</f>
        <v>0</v>
      </c>
      <c r="E53">
        <f>SUMIFS('2'!$D$2:$D$143,'2'!$B$2:$B$143,E$1,'2'!$C$2:$C$143,$A53)*$K53</f>
        <v>0</v>
      </c>
      <c r="G53" s="30">
        <f t="shared" si="0"/>
        <v>0</v>
      </c>
      <c r="H53" s="30">
        <f t="shared" si="1"/>
        <v>0</v>
      </c>
      <c r="K53">
        <f>COUNTIFS(МО!$C$3:$C$6,A53)</f>
        <v>0</v>
      </c>
    </row>
    <row r="54" spans="1:11">
      <c r="A54">
        <v>5705</v>
      </c>
      <c r="B54">
        <f>SUMIFS('1'!$D$2:$D$143,'1'!$B$2:$B$143,B$1,'1'!$C$2:$C$143,$A54)*$K54</f>
        <v>0</v>
      </c>
      <c r="C54">
        <f>SUMIFS('1'!$D$2:$D$143,'1'!$B$2:$B$143,C$1,'1'!$C$2:$C$143,$A54)*$K54</f>
        <v>0</v>
      </c>
      <c r="D54">
        <f>SUMIFS('2'!$D$2:$D$143,'2'!$B$2:$B$143,D$1,'2'!$C$2:$C$143,$A54)*$K54</f>
        <v>0</v>
      </c>
      <c r="E54">
        <f>SUMIFS('2'!$D$2:$D$143,'2'!$B$2:$B$143,E$1,'2'!$C$2:$C$143,$A54)*$K54</f>
        <v>0</v>
      </c>
      <c r="G54" s="30">
        <f t="shared" si="0"/>
        <v>0</v>
      </c>
      <c r="H54" s="30">
        <f t="shared" si="1"/>
        <v>0</v>
      </c>
      <c r="K54">
        <f>COUNTIFS(МО!$C$3:$C$6,A54)</f>
        <v>0</v>
      </c>
    </row>
    <row r="55" spans="1:11">
      <c r="A55">
        <v>5715</v>
      </c>
      <c r="B55">
        <f>SUMIFS('1'!$D$2:$D$143,'1'!$B$2:$B$143,B$1,'1'!$C$2:$C$143,$A55)*$K55</f>
        <v>0</v>
      </c>
      <c r="C55">
        <f>SUMIFS('1'!$D$2:$D$143,'1'!$B$2:$B$143,C$1,'1'!$C$2:$C$143,$A55)*$K55</f>
        <v>0</v>
      </c>
      <c r="D55">
        <f>SUMIFS('2'!$D$2:$D$143,'2'!$B$2:$B$143,D$1,'2'!$C$2:$C$143,$A55)*$K55</f>
        <v>0</v>
      </c>
      <c r="E55">
        <f>SUMIFS('2'!$D$2:$D$143,'2'!$B$2:$B$143,E$1,'2'!$C$2:$C$143,$A55)*$K55</f>
        <v>0</v>
      </c>
      <c r="G55" s="30">
        <f t="shared" si="0"/>
        <v>0</v>
      </c>
      <c r="H55" s="30">
        <f t="shared" si="1"/>
        <v>0</v>
      </c>
      <c r="K55">
        <f>COUNTIFS(МО!$C$3:$C$6,A55)</f>
        <v>0</v>
      </c>
    </row>
    <row r="56" spans="1:11">
      <c r="A56">
        <v>5716</v>
      </c>
      <c r="B56">
        <f>SUMIFS('1'!$D$2:$D$143,'1'!$B$2:$B$143,B$1,'1'!$C$2:$C$143,$A56)*$K56</f>
        <v>0</v>
      </c>
      <c r="C56">
        <f>SUMIFS('1'!$D$2:$D$143,'1'!$B$2:$B$143,C$1,'1'!$C$2:$C$143,$A56)*$K56</f>
        <v>0</v>
      </c>
      <c r="D56">
        <f>SUMIFS('2'!$D$2:$D$143,'2'!$B$2:$B$143,D$1,'2'!$C$2:$C$143,$A56)*$K56</f>
        <v>0</v>
      </c>
      <c r="E56">
        <f>SUMIFS('2'!$D$2:$D$143,'2'!$B$2:$B$143,E$1,'2'!$C$2:$C$143,$A56)*$K56</f>
        <v>0</v>
      </c>
      <c r="G56" s="30">
        <f t="shared" si="0"/>
        <v>0</v>
      </c>
      <c r="H56" s="30">
        <f t="shared" si="1"/>
        <v>0</v>
      </c>
      <c r="K56">
        <f>COUNTIFS(МО!$C$3:$C$6,A56)</f>
        <v>0</v>
      </c>
    </row>
    <row r="57" spans="1:11">
      <c r="A57">
        <v>5721</v>
      </c>
      <c r="B57">
        <f>SUMIFS('1'!$D$2:$D$143,'1'!$B$2:$B$143,B$1,'1'!$C$2:$C$143,$A57)*$K57</f>
        <v>0</v>
      </c>
      <c r="C57">
        <f>SUMIFS('1'!$D$2:$D$143,'1'!$B$2:$B$143,C$1,'1'!$C$2:$C$143,$A57)*$K57</f>
        <v>0</v>
      </c>
      <c r="D57">
        <f>SUMIFS('2'!$D$2:$D$143,'2'!$B$2:$B$143,D$1,'2'!$C$2:$C$143,$A57)*$K57</f>
        <v>0</v>
      </c>
      <c r="E57">
        <f>SUMIFS('2'!$D$2:$D$143,'2'!$B$2:$B$143,E$1,'2'!$C$2:$C$143,$A57)*$K57</f>
        <v>0</v>
      </c>
      <c r="G57" s="30">
        <f t="shared" si="0"/>
        <v>0</v>
      </c>
      <c r="H57" s="30">
        <f t="shared" si="1"/>
        <v>0</v>
      </c>
      <c r="K57">
        <f>COUNTIFS(МО!$C$3:$C$6,A57)</f>
        <v>0</v>
      </c>
    </row>
    <row r="58" spans="1:11">
      <c r="A58">
        <v>5902</v>
      </c>
      <c r="B58">
        <f>SUMIFS('1'!$D$2:$D$143,'1'!$B$2:$B$143,B$1,'1'!$C$2:$C$143,$A58)*$K58</f>
        <v>0</v>
      </c>
      <c r="C58">
        <f>SUMIFS('1'!$D$2:$D$143,'1'!$B$2:$B$143,C$1,'1'!$C$2:$C$143,$A58)*$K58</f>
        <v>0</v>
      </c>
      <c r="D58">
        <f>SUMIFS('2'!$D$2:$D$143,'2'!$B$2:$B$143,D$1,'2'!$C$2:$C$143,$A58)*$K58</f>
        <v>0</v>
      </c>
      <c r="E58">
        <f>SUMIFS('2'!$D$2:$D$143,'2'!$B$2:$B$143,E$1,'2'!$C$2:$C$143,$A58)*$K58</f>
        <v>0</v>
      </c>
      <c r="G58" s="30">
        <f t="shared" si="0"/>
        <v>0</v>
      </c>
      <c r="H58" s="30">
        <f t="shared" si="1"/>
        <v>0</v>
      </c>
      <c r="K58">
        <f>COUNTIFS(МО!$C$3:$C$6,A58)</f>
        <v>0</v>
      </c>
    </row>
    <row r="59" spans="1:11">
      <c r="A59">
        <v>5903</v>
      </c>
      <c r="B59">
        <f>SUMIFS('1'!$D$2:$D$143,'1'!$B$2:$B$143,B$1,'1'!$C$2:$C$143,$A59)*$K59</f>
        <v>0</v>
      </c>
      <c r="C59">
        <f>SUMIFS('1'!$D$2:$D$143,'1'!$B$2:$B$143,C$1,'1'!$C$2:$C$143,$A59)*$K59</f>
        <v>0</v>
      </c>
      <c r="D59">
        <f>SUMIFS('2'!$D$2:$D$143,'2'!$B$2:$B$143,D$1,'2'!$C$2:$C$143,$A59)*$K59</f>
        <v>0</v>
      </c>
      <c r="E59">
        <f>SUMIFS('2'!$D$2:$D$143,'2'!$B$2:$B$143,E$1,'2'!$C$2:$C$143,$A59)*$K59</f>
        <v>0</v>
      </c>
      <c r="G59" s="30">
        <f t="shared" si="0"/>
        <v>0</v>
      </c>
      <c r="H59" s="30">
        <f t="shared" si="1"/>
        <v>0</v>
      </c>
      <c r="K59">
        <f>COUNTIFS(МО!$C$3:$C$6,A59)</f>
        <v>0</v>
      </c>
    </row>
    <row r="60" spans="1:11">
      <c r="A60">
        <v>6004</v>
      </c>
      <c r="B60">
        <f>SUMIFS('1'!$D$2:$D$143,'1'!$B$2:$B$143,B$1,'1'!$C$2:$C$143,$A60)*$K60</f>
        <v>0</v>
      </c>
      <c r="C60">
        <f>SUMIFS('1'!$D$2:$D$143,'1'!$B$2:$B$143,C$1,'1'!$C$2:$C$143,$A60)*$K60</f>
        <v>0</v>
      </c>
      <c r="D60">
        <f>SUMIFS('2'!$D$2:$D$143,'2'!$B$2:$B$143,D$1,'2'!$C$2:$C$143,$A60)*$K60</f>
        <v>0</v>
      </c>
      <c r="E60">
        <f>SUMIFS('2'!$D$2:$D$143,'2'!$B$2:$B$143,E$1,'2'!$C$2:$C$143,$A60)*$K60</f>
        <v>0</v>
      </c>
      <c r="G60" s="30">
        <f t="shared" si="0"/>
        <v>0</v>
      </c>
      <c r="H60" s="30">
        <f t="shared" si="1"/>
        <v>0</v>
      </c>
      <c r="K60">
        <f>COUNTIFS(МО!$C$3:$C$6,A60)</f>
        <v>0</v>
      </c>
    </row>
    <row r="61" spans="1:11">
      <c r="A61">
        <v>9001</v>
      </c>
      <c r="B61">
        <f>SUMIFS('1'!$D$2:$D$143,'1'!$B$2:$B$143,B$1,'1'!$C$2:$C$143,$A61)*$K61</f>
        <v>0</v>
      </c>
      <c r="C61">
        <f>SUMIFS('1'!$D$2:$D$143,'1'!$B$2:$B$143,C$1,'1'!$C$2:$C$143,$A61)*$K61</f>
        <v>0</v>
      </c>
      <c r="D61">
        <f>SUMIFS('2'!$D$2:$D$143,'2'!$B$2:$B$143,D$1,'2'!$C$2:$C$143,$A61)*$K61</f>
        <v>0</v>
      </c>
      <c r="E61">
        <f>SUMIFS('2'!$D$2:$D$143,'2'!$B$2:$B$143,E$1,'2'!$C$2:$C$143,$A61)*$K61</f>
        <v>0</v>
      </c>
      <c r="G61" s="30">
        <f t="shared" si="0"/>
        <v>0</v>
      </c>
      <c r="H61" s="30">
        <f t="shared" si="1"/>
        <v>0</v>
      </c>
      <c r="K61">
        <f>COUNTIFS(МО!$C$3:$C$6,A61)</f>
        <v>0</v>
      </c>
    </row>
    <row r="62" spans="1:11">
      <c r="A62">
        <v>9301</v>
      </c>
      <c r="B62">
        <f>SUMIFS('1'!$D$2:$D$143,'1'!$B$2:$B$143,B$1,'1'!$C$2:$C$143,$A62)*$K62</f>
        <v>0</v>
      </c>
      <c r="C62">
        <f>SUMIFS('1'!$D$2:$D$143,'1'!$B$2:$B$143,C$1,'1'!$C$2:$C$143,$A62)*$K62</f>
        <v>0</v>
      </c>
      <c r="D62">
        <f>SUMIFS('2'!$D$2:$D$143,'2'!$B$2:$B$143,D$1,'2'!$C$2:$C$143,$A62)*$K62</f>
        <v>0</v>
      </c>
      <c r="E62">
        <f>SUMIFS('2'!$D$2:$D$143,'2'!$B$2:$B$143,E$1,'2'!$C$2:$C$143,$A62)*$K62</f>
        <v>0</v>
      </c>
      <c r="G62" s="30">
        <f t="shared" si="0"/>
        <v>0</v>
      </c>
      <c r="H62" s="30">
        <f t="shared" si="1"/>
        <v>0</v>
      </c>
      <c r="K62">
        <f>COUNTIFS(МО!$C$3:$C$6,A62)</f>
        <v>0</v>
      </c>
    </row>
    <row r="63" spans="1:11">
      <c r="A63">
        <v>9401</v>
      </c>
      <c r="B63">
        <f>SUMIFS('1'!$D$2:$D$143,'1'!$B$2:$B$143,B$1,'1'!$C$2:$C$143,$A63)*$K63</f>
        <v>0</v>
      </c>
      <c r="C63">
        <f>SUMIFS('1'!$D$2:$D$143,'1'!$B$2:$B$143,C$1,'1'!$C$2:$C$143,$A63)*$K63</f>
        <v>0</v>
      </c>
      <c r="D63">
        <f>SUMIFS('2'!$D$2:$D$143,'2'!$B$2:$B$143,D$1,'2'!$C$2:$C$143,$A63)*$K63</f>
        <v>0</v>
      </c>
      <c r="E63">
        <f>SUMIFS('2'!$D$2:$D$143,'2'!$B$2:$B$143,E$1,'2'!$C$2:$C$143,$A63)*$K63</f>
        <v>0</v>
      </c>
      <c r="G63" s="30">
        <f t="shared" si="0"/>
        <v>0</v>
      </c>
      <c r="H63" s="30">
        <f t="shared" si="1"/>
        <v>0</v>
      </c>
      <c r="K63">
        <f>COUNTIFS(МО!$C$3:$C$6,A63)</f>
        <v>0</v>
      </c>
    </row>
    <row r="64" spans="1:11">
      <c r="A64">
        <v>9668</v>
      </c>
      <c r="B64">
        <f>SUMIFS('1'!$D$2:$D$143,'1'!$B$2:$B$143,B$1,'1'!$C$2:$C$143,$A64)*$K64</f>
        <v>0</v>
      </c>
      <c r="C64">
        <f>SUMIFS('1'!$D$2:$D$143,'1'!$B$2:$B$143,C$1,'1'!$C$2:$C$143,$A64)*$K64</f>
        <v>0</v>
      </c>
      <c r="D64">
        <f>SUMIFS('2'!$D$2:$D$143,'2'!$B$2:$B$143,D$1,'2'!$C$2:$C$143,$A64)*$K64</f>
        <v>0</v>
      </c>
      <c r="E64">
        <f>SUMIFS('2'!$D$2:$D$143,'2'!$B$2:$B$143,E$1,'2'!$C$2:$C$143,$A64)*$K64</f>
        <v>0</v>
      </c>
      <c r="G64" s="30">
        <f t="shared" si="0"/>
        <v>0</v>
      </c>
      <c r="H64" s="30">
        <f t="shared" si="1"/>
        <v>0</v>
      </c>
      <c r="K64">
        <f>COUNTIFS(МО!$C$3:$C$6,A64)</f>
        <v>0</v>
      </c>
    </row>
    <row r="65" spans="1:11">
      <c r="A65">
        <v>9690</v>
      </c>
      <c r="B65">
        <f>SUMIFS('1'!$D$2:$D$143,'1'!$B$2:$B$143,B$1,'1'!$C$2:$C$143,$A65)*$K65</f>
        <v>0</v>
      </c>
      <c r="C65">
        <f>SUMIFS('1'!$D$2:$D$143,'1'!$B$2:$B$143,C$1,'1'!$C$2:$C$143,$A65)*$K65</f>
        <v>0</v>
      </c>
      <c r="D65">
        <f>SUMIFS('2'!$D$2:$D$143,'2'!$B$2:$B$143,D$1,'2'!$C$2:$C$143,$A65)*$K65</f>
        <v>0</v>
      </c>
      <c r="E65">
        <f>SUMIFS('2'!$D$2:$D$143,'2'!$B$2:$B$143,E$1,'2'!$C$2:$C$143,$A65)*$K65</f>
        <v>0</v>
      </c>
      <c r="G65" s="30">
        <f t="shared" si="0"/>
        <v>0</v>
      </c>
      <c r="H65" s="30">
        <f t="shared" si="1"/>
        <v>0</v>
      </c>
      <c r="K65">
        <f>COUNTIFS(МО!$C$3:$C$6,A65)</f>
        <v>0</v>
      </c>
    </row>
    <row r="66" spans="1:11">
      <c r="A66">
        <v>10824</v>
      </c>
      <c r="B66">
        <f>SUMIFS('1'!$D$2:$D$143,'1'!$B$2:$B$143,B$1,'1'!$C$2:$C$143,$A66)*$K66</f>
        <v>0</v>
      </c>
      <c r="C66">
        <f>SUMIFS('1'!$D$2:$D$143,'1'!$B$2:$B$143,C$1,'1'!$C$2:$C$143,$A66)*$K66</f>
        <v>0</v>
      </c>
      <c r="D66">
        <f>SUMIFS('2'!$D$2:$D$143,'2'!$B$2:$B$143,D$1,'2'!$C$2:$C$143,$A66)*$K66</f>
        <v>0</v>
      </c>
      <c r="E66">
        <f>SUMIFS('2'!$D$2:$D$143,'2'!$B$2:$B$143,E$1,'2'!$C$2:$C$143,$A66)*$K66</f>
        <v>0</v>
      </c>
      <c r="G66" s="30">
        <f t="shared" ref="G66:G70" si="2">(B66+D66)/2</f>
        <v>0</v>
      </c>
      <c r="H66" s="30">
        <f t="shared" ref="H66:H70" si="3">(C66+E66)/2</f>
        <v>0</v>
      </c>
      <c r="K66">
        <f>COUNTIFS(МО!$C$3:$C$6,A66)</f>
        <v>0</v>
      </c>
    </row>
    <row r="67" spans="1:11">
      <c r="A67">
        <v>6002</v>
      </c>
      <c r="B67">
        <f>SUMIFS('1'!$D$2:$D$143,'1'!$B$2:$B$143,B$1,'1'!$C$2:$C$143,$A67)*$K67</f>
        <v>0</v>
      </c>
      <c r="C67">
        <f>SUMIFS('1'!$D$2:$D$143,'1'!$B$2:$B$143,C$1,'1'!$C$2:$C$143,$A67)*$K67</f>
        <v>0</v>
      </c>
      <c r="D67">
        <f>SUMIFS('2'!$D$2:$D$143,'2'!$B$2:$B$143,D$1,'2'!$C$2:$C$143,$A67)*$K67</f>
        <v>0</v>
      </c>
      <c r="E67">
        <f>SUMIFS('2'!$D$2:$D$143,'2'!$B$2:$B$143,E$1,'2'!$C$2:$C$143,$A67)*$K67</f>
        <v>0</v>
      </c>
      <c r="G67" s="30">
        <f t="shared" si="2"/>
        <v>0</v>
      </c>
      <c r="H67" s="30">
        <f t="shared" si="3"/>
        <v>0</v>
      </c>
      <c r="K67">
        <f>COUNTIFS(МО!$C$3:$C$6,A67)</f>
        <v>0</v>
      </c>
    </row>
    <row r="68" spans="1:11">
      <c r="A68">
        <v>10755</v>
      </c>
      <c r="B68">
        <f>SUMIFS('1'!$D$2:$D$143,'1'!$B$2:$B$143,B$1,'1'!$C$2:$C$143,$A68)*$K68</f>
        <v>0</v>
      </c>
      <c r="C68">
        <f>SUMIFS('1'!$D$2:$D$143,'1'!$B$2:$B$143,C$1,'1'!$C$2:$C$143,$A68)*$K68</f>
        <v>0</v>
      </c>
      <c r="D68">
        <f>SUMIFS('2'!$D$2:$D$143,'2'!$B$2:$B$143,D$1,'2'!$C$2:$C$143,$A68)*$K68</f>
        <v>0</v>
      </c>
      <c r="E68">
        <f>SUMIFS('2'!$D$2:$D$143,'2'!$B$2:$B$143,E$1,'2'!$C$2:$C$143,$A68)*$K68</f>
        <v>0</v>
      </c>
      <c r="G68" s="30">
        <f t="shared" si="2"/>
        <v>0</v>
      </c>
      <c r="H68" s="30">
        <f t="shared" si="3"/>
        <v>0</v>
      </c>
      <c r="K68">
        <f>COUNTIFS(МО!$C$3:$C$6,A68)</f>
        <v>0</v>
      </c>
    </row>
    <row r="69" spans="1:11">
      <c r="A69">
        <v>10009</v>
      </c>
      <c r="B69">
        <f>SUMIFS('1'!$D$2:$D$143,'1'!$B$2:$B$143,B$1,'1'!$C$2:$C$143,$A69)*$K69</f>
        <v>0</v>
      </c>
      <c r="C69">
        <f>SUMIFS('1'!$D$2:$D$143,'1'!$B$2:$B$143,C$1,'1'!$C$2:$C$143,$A69)*$K69</f>
        <v>0</v>
      </c>
      <c r="D69">
        <f>SUMIFS('2'!$D$2:$D$143,'2'!$B$2:$B$143,D$1,'2'!$C$2:$C$143,$A69)*$K69</f>
        <v>0</v>
      </c>
      <c r="E69">
        <f>SUMIFS('2'!$D$2:$D$143,'2'!$B$2:$B$143,E$1,'2'!$C$2:$C$143,$A69)*$K69</f>
        <v>0</v>
      </c>
      <c r="G69" s="30">
        <f t="shared" si="2"/>
        <v>0</v>
      </c>
      <c r="H69" s="30">
        <f t="shared" si="3"/>
        <v>0</v>
      </c>
      <c r="K69">
        <f>COUNTIFS(МО!$C$3:$C$6,A69)</f>
        <v>0</v>
      </c>
    </row>
    <row r="70" spans="1:11">
      <c r="A70">
        <v>5017</v>
      </c>
      <c r="B70">
        <f>SUMIFS('1'!$D$2:$D$143,'1'!$B$2:$B$143,B$1,'1'!$C$2:$C$143,$A70)*$K70</f>
        <v>0</v>
      </c>
      <c r="C70">
        <f>SUMIFS('1'!$D$2:$D$143,'1'!$B$2:$B$143,C$1,'1'!$C$2:$C$143,$A70)*$K70</f>
        <v>0</v>
      </c>
      <c r="D70">
        <f>SUMIFS('2'!$D$2:$D$143,'2'!$B$2:$B$143,D$1,'2'!$C$2:$C$143,$A70)*$K70</f>
        <v>0</v>
      </c>
      <c r="E70">
        <f>SUMIFS('2'!$D$2:$D$143,'2'!$B$2:$B$143,E$1,'2'!$C$2:$C$143,$A70)*$K70</f>
        <v>0</v>
      </c>
      <c r="G70" s="30">
        <f t="shared" si="2"/>
        <v>0</v>
      </c>
      <c r="H70" s="30">
        <f t="shared" si="3"/>
        <v>0</v>
      </c>
      <c r="K70">
        <f>COUNTIFS(МО!$C$3:$C$6,A70)</f>
        <v>0</v>
      </c>
    </row>
    <row r="72" spans="1:11">
      <c r="B72">
        <f>SUM(B2:B70)</f>
        <v>47955</v>
      </c>
      <c r="C72">
        <f t="shared" ref="C72:H72" si="4">SUM(C2:C70)</f>
        <v>149461</v>
      </c>
      <c r="D72">
        <f t="shared" si="4"/>
        <v>47935</v>
      </c>
      <c r="E72">
        <f t="shared" si="4"/>
        <v>149000</v>
      </c>
      <c r="G72" s="30">
        <f t="shared" si="4"/>
        <v>47945</v>
      </c>
      <c r="H72" s="30">
        <f t="shared" si="4"/>
        <v>149230.5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</vt:lpstr>
      <vt:lpstr>СМО</vt:lpstr>
      <vt:lpstr>Расчёт</vt:lpstr>
      <vt:lpstr>1</vt:lpstr>
      <vt:lpstr>2</vt:lpstr>
      <vt:lpstr>12</vt:lpstr>
      <vt:lpstr>Расчёт!Область_печати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Омельченко Н.А.</cp:lastModifiedBy>
  <cp:lastPrinted>2024-02-06T11:53:05Z</cp:lastPrinted>
  <dcterms:created xsi:type="dcterms:W3CDTF">2020-02-05T13:15:07Z</dcterms:created>
  <dcterms:modified xsi:type="dcterms:W3CDTF">2024-02-06T11:54:12Z</dcterms:modified>
</cp:coreProperties>
</file>