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8215" windowHeight="11955" activeTab="1"/>
  </bookViews>
  <sheets>
    <sheet name="распред_СМО" sheetId="1" r:id="rId1"/>
    <sheet name="распред_СМО (2)" sheetId="2" r:id="rId2"/>
  </sheets>
  <definedNames>
    <definedName name="_xlnm.Print_Area" localSheetId="0">'распред_СМО'!$A$1:$J$85</definedName>
    <definedName name="_xlnm.Print_Area" localSheetId="1">'распред_СМО (2)'!$A$1:$J$85</definedName>
  </definedNames>
  <calcPr fullCalcOnLoad="1"/>
</workbook>
</file>

<file path=xl/sharedStrings.xml><?xml version="1.0" encoding="utf-8"?>
<sst xmlns="http://schemas.openxmlformats.org/spreadsheetml/2006/main" count="170" uniqueCount="83">
  <si>
    <t>ГБУЗ СО "Безенчукская ЦРБ"</t>
  </si>
  <si>
    <t>ГБУЗ СО "Богатовская ЦРБ"</t>
  </si>
  <si>
    <t>ГБУЗ СО "Большеглушицкая ЦРБ"</t>
  </si>
  <si>
    <t>ГБУЗ СО "Большечерниговская ЦРБ"</t>
  </si>
  <si>
    <t>ГБУЗ  СО «Борская центральная районная больница»</t>
  </si>
  <si>
    <t xml:space="preserve">ГБУЗ СО "Волжская ЦРБ" </t>
  </si>
  <si>
    <t>ГБУЗ СО "Исаклинская ЦРБ"</t>
  </si>
  <si>
    <t>ГБУЗ СО "Кинельская ЦБГиР"</t>
  </si>
  <si>
    <t>ГБУЗ СО "Кошкинская ЦРБ"</t>
  </si>
  <si>
    <t xml:space="preserve">ГБУЗ СО "Красноармейская  ЦРБ" </t>
  </si>
  <si>
    <t>ГБУЗ СО  "Красноярская ЦРБ"</t>
  </si>
  <si>
    <t>ГБУЗ СО "Кинель-Черкасская ЦРБ"</t>
  </si>
  <si>
    <t>ГБУЗ СО "Клявлинская ЦРБ"</t>
  </si>
  <si>
    <t>ГБУЗ СО "Нефтегорская ЦРБ"</t>
  </si>
  <si>
    <t>ГБУЗ СО "Пестравская центральная районная больница"</t>
  </si>
  <si>
    <t>ГБУЗ СО "Похвистневская ЦБГР"</t>
  </si>
  <si>
    <t>ГБУЗ СО "Приволжская ЦРБ"</t>
  </si>
  <si>
    <t>ГБУЗ СО "Сергиевская ЦРБ"</t>
  </si>
  <si>
    <t>ГБУЗ СО "Ставропольская ЦРБ"</t>
  </si>
  <si>
    <t>ГБУЗ СО "Челно-Вершинская ЦРБ"</t>
  </si>
  <si>
    <t>ГБУЗ СО "Хворостянская ЦРБ"</t>
  </si>
  <si>
    <t>ГБУЗ СО "Шенталинская ЦРБ"</t>
  </si>
  <si>
    <t>ГБУЗ СО "Шигонская ЦРБ"</t>
  </si>
  <si>
    <t>ГБУЗ СО  "Камышлинская ЦРБ"</t>
  </si>
  <si>
    <t>ГБУЗ СО "Елховская ЦРБ"</t>
  </si>
  <si>
    <t>ГБУЗ СО "Жигулевская ЦГБ"</t>
  </si>
  <si>
    <t>ГБУЗ СО "НЦГБ"</t>
  </si>
  <si>
    <t xml:space="preserve">ГБУЗ СО "Октябрьская ЦГБ"  </t>
  </si>
  <si>
    <t>ГБУЗ СО "Отрадненская городская больница"</t>
  </si>
  <si>
    <t xml:space="preserve">ГБУЗ СО "Сызранская ЦГБ" </t>
  </si>
  <si>
    <t>ГБУЗ СО "ЧЦГБ"</t>
  </si>
  <si>
    <t>ГБУЗ СО "ТГП № 1"</t>
  </si>
  <si>
    <t>ГБУЗ СО "ТГКП №3"</t>
  </si>
  <si>
    <t>ГБУЗ СО "ТГП №2"</t>
  </si>
  <si>
    <t>ГБУЗ СО "ТГП №4"</t>
  </si>
  <si>
    <t xml:space="preserve">ГБУЗ СО СГП №13 </t>
  </si>
  <si>
    <t xml:space="preserve">ГБУЗ СО "СГП №4" </t>
  </si>
  <si>
    <t>ГБУЗ СО "СГКБ №8"</t>
  </si>
  <si>
    <t>ГБУЗ СО  "СМСЧ №5"</t>
  </si>
  <si>
    <t>ГБУЗ СО "Самарская городская больница №7"</t>
  </si>
  <si>
    <t>ГБУЗ СО  СГБ №10</t>
  </si>
  <si>
    <t>ГБУЗ СО "СГП №3"</t>
  </si>
  <si>
    <t>ГБУЗ СО "СГП №14"</t>
  </si>
  <si>
    <t>ГБУЗ СО  "Самарская МСЧ 2"</t>
  </si>
  <si>
    <t>ГБУЗ СО "СГКП № 15"</t>
  </si>
  <si>
    <t>ГБУЗ СО  "СГП №1"</t>
  </si>
  <si>
    <t>ГБУЗ СО "СГБ №6"</t>
  </si>
  <si>
    <t>ГБУЗ СО "СГП №10 Советского района"</t>
  </si>
  <si>
    <t>ПАО "КуйбышевАзот" (МСЧ № 4)</t>
  </si>
  <si>
    <t>ООО "МСЧ №6"</t>
  </si>
  <si>
    <t xml:space="preserve">ОАО  "Волгоцеммаш" (МСЧ №3) </t>
  </si>
  <si>
    <t xml:space="preserve">ГБУЗ СО "СГБ № 4" </t>
  </si>
  <si>
    <t>ГБУЗ СО "Самарская городская поликлиника №6 Промышленного района"</t>
  </si>
  <si>
    <t>СОКБ</t>
  </si>
  <si>
    <t>ГБУЗ СОКБ №2</t>
  </si>
  <si>
    <t>ЧУЗ "КБ "РЖД-Медицина" г. Самара"</t>
  </si>
  <si>
    <t>ФКУЗ "МСЧ МВД России по Самарской области"</t>
  </si>
  <si>
    <t>ФГБОУ ВО СамГМУ Минздрава России</t>
  </si>
  <si>
    <t>ПАО "ТОАЗ"</t>
  </si>
  <si>
    <t>ФГБУ ФНКЦРиО ФМБА России</t>
  </si>
  <si>
    <t>ГБУЗ СОДКБ им. Н.Н.Ивановой</t>
  </si>
  <si>
    <t>ООО "МЦ "Здоровые дети"</t>
  </si>
  <si>
    <t>ООО «МЦ «Детский доктор»</t>
  </si>
  <si>
    <t>ООО «МЦ «Здоровье детей»</t>
  </si>
  <si>
    <t>Код</t>
  </si>
  <si>
    <t>Наименование</t>
  </si>
  <si>
    <t>Аскомед</t>
  </si>
  <si>
    <t>Всего</t>
  </si>
  <si>
    <t>Доля</t>
  </si>
  <si>
    <t>Распределение по СМО (по доле численности и неотработанным авансам)</t>
  </si>
  <si>
    <t>Макс-М</t>
  </si>
  <si>
    <t>Среднемесячная численность (декабрь)</t>
  </si>
  <si>
    <t>"АСКОМЕД" АО "Астрамед - МС" (СМК) филиал в Самарской области</t>
  </si>
  <si>
    <t>ФИЛИАЛ АО "МАКС-М" В Г. САМАРЕ</t>
  </si>
  <si>
    <t>Начальник управления планирования и финансирования ОМС</t>
  </si>
  <si>
    <t>Е.В.Казберова</t>
  </si>
  <si>
    <t>в рублях</t>
  </si>
  <si>
    <t>Распределение между страховыми медицинскими организациями размера стимулирующих выплат медицинским организациям первичной медико-санитарной помощи (ПМСП) по результатам достижения значений показателей результативности деятельности за период декабрь 2022 года - ноябрь 2023 года</t>
  </si>
  <si>
    <t>Приложение №2</t>
  </si>
  <si>
    <t>к приказу от 22.01.2024 № 20</t>
  </si>
  <si>
    <t>Изменения</t>
  </si>
  <si>
    <t>Приложение</t>
  </si>
  <si>
    <t>к приказу от 12.02.2024 № 47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</si>
</sst>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center" wrapText="1"/>
    </xf>
    <xf numFmtId="165" fontId="42" fillId="33" borderId="17" xfId="59" applyNumberFormat="1" applyFont="1" applyFill="1" applyBorder="1" applyAlignment="1">
      <alignment/>
    </xf>
    <xf numFmtId="165" fontId="43" fillId="33" borderId="18" xfId="59" applyNumberFormat="1" applyFont="1" applyFill="1" applyBorder="1" applyAlignment="1">
      <alignment/>
    </xf>
    <xf numFmtId="165" fontId="43" fillId="33" borderId="16" xfId="59" applyNumberFormat="1" applyFont="1" applyFill="1" applyBorder="1" applyAlignment="1">
      <alignment/>
    </xf>
    <xf numFmtId="43" fontId="43" fillId="33" borderId="16" xfId="59" applyFont="1" applyFill="1" applyBorder="1" applyAlignment="1">
      <alignment/>
    </xf>
    <xf numFmtId="43" fontId="43" fillId="33" borderId="19" xfId="59" applyFont="1" applyFill="1" applyBorder="1" applyAlignment="1">
      <alignment/>
    </xf>
    <xf numFmtId="165" fontId="43" fillId="33" borderId="20" xfId="59" applyNumberFormat="1" applyFont="1" applyFill="1" applyBorder="1" applyAlignment="1">
      <alignment/>
    </xf>
    <xf numFmtId="0" fontId="4" fillId="33" borderId="21" xfId="52" applyFont="1" applyFill="1" applyBorder="1" applyAlignment="1">
      <alignment horizontal="center" vertical="center"/>
      <protection/>
    </xf>
    <xf numFmtId="0" fontId="4" fillId="33" borderId="22" xfId="0" applyFont="1" applyFill="1" applyBorder="1" applyAlignment="1">
      <alignment horizontal="left" vertical="center" wrapText="1"/>
    </xf>
    <xf numFmtId="165" fontId="42" fillId="33" borderId="23" xfId="59" applyNumberFormat="1" applyFont="1" applyFill="1" applyBorder="1" applyAlignment="1">
      <alignment/>
    </xf>
    <xf numFmtId="165" fontId="43" fillId="33" borderId="24" xfId="59" applyNumberFormat="1" applyFont="1" applyFill="1" applyBorder="1" applyAlignment="1">
      <alignment/>
    </xf>
    <xf numFmtId="165" fontId="43" fillId="33" borderId="22" xfId="59" applyNumberFormat="1" applyFont="1" applyFill="1" applyBorder="1" applyAlignment="1">
      <alignment/>
    </xf>
    <xf numFmtId="43" fontId="43" fillId="33" borderId="22" xfId="59" applyFont="1" applyFill="1" applyBorder="1" applyAlignment="1">
      <alignment/>
    </xf>
    <xf numFmtId="43" fontId="43" fillId="33" borderId="25" xfId="59" applyFont="1" applyFill="1" applyBorder="1" applyAlignment="1">
      <alignment/>
    </xf>
    <xf numFmtId="165" fontId="43" fillId="33" borderId="26" xfId="59" applyNumberFormat="1" applyFont="1" applyFill="1" applyBorder="1" applyAlignment="1">
      <alignment/>
    </xf>
    <xf numFmtId="0" fontId="43" fillId="33" borderId="2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165" fontId="42" fillId="33" borderId="12" xfId="59" applyNumberFormat="1" applyFont="1" applyFill="1" applyBorder="1" applyAlignment="1">
      <alignment/>
    </xf>
    <xf numFmtId="43" fontId="42" fillId="33" borderId="12" xfId="59" applyFont="1" applyFill="1" applyBorder="1" applyAlignment="1">
      <alignment/>
    </xf>
    <xf numFmtId="43" fontId="42" fillId="33" borderId="13" xfId="59" applyFont="1" applyFill="1" applyBorder="1" applyAlignment="1">
      <alignment/>
    </xf>
    <xf numFmtId="165" fontId="42" fillId="33" borderId="28" xfId="59" applyNumberFormat="1" applyFont="1" applyFill="1" applyBorder="1" applyAlignment="1">
      <alignment/>
    </xf>
    <xf numFmtId="165" fontId="42" fillId="33" borderId="11" xfId="59" applyNumberFormat="1" applyFont="1" applyFill="1" applyBorder="1" applyAlignment="1">
      <alignment/>
    </xf>
    <xf numFmtId="165" fontId="42" fillId="33" borderId="14" xfId="59" applyNumberFormat="1" applyFont="1" applyFill="1" applyBorder="1" applyAlignment="1">
      <alignment/>
    </xf>
    <xf numFmtId="165" fontId="43" fillId="33" borderId="0" xfId="0" applyNumberFormat="1" applyFont="1" applyFill="1" applyAlignment="1">
      <alignment/>
    </xf>
    <xf numFmtId="4" fontId="43" fillId="33" borderId="0" xfId="0" applyNumberFormat="1" applyFont="1" applyFill="1" applyAlignment="1">
      <alignment/>
    </xf>
    <xf numFmtId="0" fontId="4" fillId="33" borderId="29" xfId="52" applyFont="1" applyFill="1" applyBorder="1" applyAlignment="1">
      <alignment horizontal="center" vertical="center"/>
      <protection/>
    </xf>
    <xf numFmtId="0" fontId="4" fillId="33" borderId="30" xfId="0" applyFont="1" applyFill="1" applyBorder="1" applyAlignment="1">
      <alignment horizontal="left" vertical="center" wrapText="1"/>
    </xf>
    <xf numFmtId="165" fontId="42" fillId="33" borderId="31" xfId="59" applyNumberFormat="1" applyFont="1" applyFill="1" applyBorder="1" applyAlignment="1">
      <alignment/>
    </xf>
    <xf numFmtId="165" fontId="43" fillId="33" borderId="32" xfId="59" applyNumberFormat="1" applyFont="1" applyFill="1" applyBorder="1" applyAlignment="1">
      <alignment/>
    </xf>
    <xf numFmtId="165" fontId="43" fillId="33" borderId="30" xfId="59" applyNumberFormat="1" applyFont="1" applyFill="1" applyBorder="1" applyAlignment="1">
      <alignment/>
    </xf>
    <xf numFmtId="43" fontId="43" fillId="33" borderId="30" xfId="59" applyFont="1" applyFill="1" applyBorder="1" applyAlignment="1">
      <alignment/>
    </xf>
    <xf numFmtId="43" fontId="43" fillId="33" borderId="33" xfId="59" applyFont="1" applyFill="1" applyBorder="1" applyAlignment="1">
      <alignment/>
    </xf>
    <xf numFmtId="165" fontId="43" fillId="33" borderId="34" xfId="59" applyNumberFormat="1" applyFont="1" applyFill="1" applyBorder="1" applyAlignment="1">
      <alignment/>
    </xf>
    <xf numFmtId="165" fontId="42" fillId="33" borderId="35" xfId="59" applyNumberFormat="1" applyFont="1" applyFill="1" applyBorder="1" applyAlignment="1">
      <alignment/>
    </xf>
    <xf numFmtId="165" fontId="42" fillId="33" borderId="10" xfId="59" applyNumberFormat="1" applyFont="1" applyFill="1" applyBorder="1" applyAlignment="1">
      <alignment/>
    </xf>
    <xf numFmtId="165" fontId="42" fillId="33" borderId="36" xfId="59" applyNumberFormat="1" applyFont="1" applyFill="1" applyBorder="1" applyAlignment="1">
      <alignment/>
    </xf>
    <xf numFmtId="165" fontId="42" fillId="33" borderId="37" xfId="59" applyNumberFormat="1" applyFont="1" applyFill="1" applyBorder="1" applyAlignment="1">
      <alignment/>
    </xf>
    <xf numFmtId="0" fontId="42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44" fillId="33" borderId="4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4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1" sqref="D11"/>
    </sheetView>
  </sheetViews>
  <sheetFormatPr defaultColWidth="9.140625" defaultRowHeight="15"/>
  <cols>
    <col min="1" max="1" width="9.140625" style="8" customWidth="1"/>
    <col min="2" max="2" width="46.140625" style="8" customWidth="1"/>
    <col min="3" max="5" width="17.7109375" style="8" customWidth="1"/>
    <col min="6" max="7" width="17.7109375" style="8" hidden="1" customWidth="1"/>
    <col min="8" max="10" width="17.7109375" style="8" customWidth="1"/>
    <col min="11" max="16384" width="9.140625" style="8" customWidth="1"/>
  </cols>
  <sheetData>
    <row r="1" ht="15.75">
      <c r="I1" s="8" t="s">
        <v>78</v>
      </c>
    </row>
    <row r="2" ht="15.75">
      <c r="I2" s="8" t="s">
        <v>79</v>
      </c>
    </row>
    <row r="4" spans="1:10" s="1" customFormat="1" ht="58.5" customHeight="1">
      <c r="A4" s="47" t="s">
        <v>77</v>
      </c>
      <c r="B4" s="47"/>
      <c r="C4" s="48"/>
      <c r="D4" s="48"/>
      <c r="E4" s="48"/>
      <c r="F4" s="48"/>
      <c r="G4" s="48"/>
      <c r="H4" s="48"/>
      <c r="I4" s="48"/>
      <c r="J4" s="48"/>
    </row>
    <row r="5" spans="1:10" s="1" customFormat="1" ht="15.75" customHeight="1">
      <c r="A5" s="47"/>
      <c r="B5" s="47"/>
      <c r="C5" s="48"/>
      <c r="D5" s="48"/>
      <c r="E5" s="48"/>
      <c r="F5" s="48"/>
      <c r="G5" s="48"/>
      <c r="H5" s="48"/>
      <c r="I5" s="48"/>
      <c r="J5" s="48"/>
    </row>
    <row r="6" ht="16.5" thickBot="1">
      <c r="J6" s="8" t="s">
        <v>76</v>
      </c>
    </row>
    <row r="7" spans="1:10" ht="31.5" customHeight="1" thickBot="1">
      <c r="A7" s="52" t="s">
        <v>64</v>
      </c>
      <c r="B7" s="54" t="s">
        <v>65</v>
      </c>
      <c r="C7" s="49" t="s">
        <v>71</v>
      </c>
      <c r="D7" s="50"/>
      <c r="E7" s="50"/>
      <c r="F7" s="50" t="s">
        <v>68</v>
      </c>
      <c r="G7" s="50"/>
      <c r="H7" s="50" t="s">
        <v>69</v>
      </c>
      <c r="I7" s="50"/>
      <c r="J7" s="51"/>
    </row>
    <row r="8" spans="1:10" ht="66" customHeight="1" thickBot="1">
      <c r="A8" s="53"/>
      <c r="B8" s="55"/>
      <c r="C8" s="2" t="s">
        <v>67</v>
      </c>
      <c r="D8" s="3" t="s">
        <v>73</v>
      </c>
      <c r="E8" s="4" t="s">
        <v>72</v>
      </c>
      <c r="F8" s="5" t="s">
        <v>70</v>
      </c>
      <c r="G8" s="6" t="s">
        <v>66</v>
      </c>
      <c r="H8" s="2" t="s">
        <v>67</v>
      </c>
      <c r="I8" s="3" t="s">
        <v>73</v>
      </c>
      <c r="J8" s="7" t="s">
        <v>72</v>
      </c>
    </row>
    <row r="9" spans="1:10" ht="15.75">
      <c r="A9" s="35">
        <v>630002</v>
      </c>
      <c r="B9" s="36" t="s">
        <v>0</v>
      </c>
      <c r="C9" s="37">
        <f>SUM(D9:E9)</f>
        <v>33864</v>
      </c>
      <c r="D9" s="38">
        <v>24109.5</v>
      </c>
      <c r="E9" s="39">
        <v>9754.5</v>
      </c>
      <c r="F9" s="40">
        <f aca="true" t="shared" si="0" ref="F9:F47">D9/C9</f>
        <v>0.7119507441530829</v>
      </c>
      <c r="G9" s="41">
        <f aca="true" t="shared" si="1" ref="G9:G47">E9/C9</f>
        <v>0.2880492558469171</v>
      </c>
      <c r="H9" s="37">
        <f>SUM(I9:J9)</f>
        <v>1353167.68</v>
      </c>
      <c r="I9" s="38">
        <v>0</v>
      </c>
      <c r="J9" s="42">
        <v>1353167.68</v>
      </c>
    </row>
    <row r="10" spans="1:10" ht="15.75">
      <c r="A10" s="9">
        <v>630003</v>
      </c>
      <c r="B10" s="10" t="s">
        <v>1</v>
      </c>
      <c r="C10" s="11">
        <f aca="true" t="shared" si="2" ref="C10:C72">SUM(D10:E10)</f>
        <v>11984</v>
      </c>
      <c r="D10" s="12">
        <v>11605.5</v>
      </c>
      <c r="E10" s="13">
        <v>378.5</v>
      </c>
      <c r="F10" s="14">
        <f t="shared" si="0"/>
        <v>0.9684162216288384</v>
      </c>
      <c r="G10" s="15">
        <f t="shared" si="1"/>
        <v>0.031583778371161546</v>
      </c>
      <c r="H10" s="11">
        <f>SUM(I10:J10)</f>
        <v>1687158.96</v>
      </c>
      <c r="I10" s="12">
        <v>0</v>
      </c>
      <c r="J10" s="16">
        <v>1687158.96</v>
      </c>
    </row>
    <row r="11" spans="1:10" ht="15.75">
      <c r="A11" s="9">
        <v>630004</v>
      </c>
      <c r="B11" s="10" t="s">
        <v>2</v>
      </c>
      <c r="C11" s="11">
        <f t="shared" si="2"/>
        <v>15923.5</v>
      </c>
      <c r="D11" s="12">
        <v>5585</v>
      </c>
      <c r="E11" s="13">
        <v>10338.5</v>
      </c>
      <c r="F11" s="14">
        <f t="shared" si="0"/>
        <v>0.35073947310578707</v>
      </c>
      <c r="G11" s="15">
        <f t="shared" si="1"/>
        <v>0.649260526894213</v>
      </c>
      <c r="H11" s="11">
        <f aca="true" t="shared" si="3" ref="H11:H52">SUM(I11:J11)</f>
        <v>2080818.9100000001</v>
      </c>
      <c r="I11" s="12">
        <v>0</v>
      </c>
      <c r="J11" s="16">
        <v>2080818.9100000001</v>
      </c>
    </row>
    <row r="12" spans="1:10" ht="15.75">
      <c r="A12" s="9">
        <v>630005</v>
      </c>
      <c r="B12" s="10" t="s">
        <v>3</v>
      </c>
      <c r="C12" s="11">
        <f t="shared" si="2"/>
        <v>15423.5</v>
      </c>
      <c r="D12" s="12">
        <v>5055</v>
      </c>
      <c r="E12" s="13">
        <v>10368.5</v>
      </c>
      <c r="F12" s="14">
        <f t="shared" si="0"/>
        <v>0.3277466204168963</v>
      </c>
      <c r="G12" s="15">
        <f t="shared" si="1"/>
        <v>0.6722533795831037</v>
      </c>
      <c r="H12" s="11">
        <f t="shared" si="3"/>
        <v>535859.28</v>
      </c>
      <c r="I12" s="12">
        <v>270645.25</v>
      </c>
      <c r="J12" s="16">
        <v>265214.03</v>
      </c>
    </row>
    <row r="13" spans="1:10" ht="31.5">
      <c r="A13" s="9">
        <v>630006</v>
      </c>
      <c r="B13" s="10" t="s">
        <v>4</v>
      </c>
      <c r="C13" s="11">
        <f t="shared" si="2"/>
        <v>17946</v>
      </c>
      <c r="D13" s="12">
        <v>17488</v>
      </c>
      <c r="E13" s="13">
        <v>458</v>
      </c>
      <c r="F13" s="14">
        <f t="shared" si="0"/>
        <v>0.9744789925331551</v>
      </c>
      <c r="G13" s="15">
        <f t="shared" si="1"/>
        <v>0.025521007466844978</v>
      </c>
      <c r="H13" s="11">
        <f t="shared" si="3"/>
        <v>1694339.1500000001</v>
      </c>
      <c r="I13" s="12">
        <v>0</v>
      </c>
      <c r="J13" s="16">
        <v>1694339.1500000001</v>
      </c>
    </row>
    <row r="14" spans="1:10" ht="15.75">
      <c r="A14" s="9">
        <v>630007</v>
      </c>
      <c r="B14" s="10" t="s">
        <v>5</v>
      </c>
      <c r="C14" s="11">
        <f t="shared" si="2"/>
        <v>108620</v>
      </c>
      <c r="D14" s="12">
        <v>34530.5</v>
      </c>
      <c r="E14" s="13">
        <v>74089.5</v>
      </c>
      <c r="F14" s="14">
        <f t="shared" si="0"/>
        <v>0.31790185969434726</v>
      </c>
      <c r="G14" s="15">
        <f t="shared" si="1"/>
        <v>0.6820981403056527</v>
      </c>
      <c r="H14" s="11">
        <f t="shared" si="3"/>
        <v>5779067.05</v>
      </c>
      <c r="I14" s="12">
        <v>425741.02999999933</v>
      </c>
      <c r="J14" s="16">
        <v>5353326.0200000005</v>
      </c>
    </row>
    <row r="15" spans="1:10" ht="15.75">
      <c r="A15" s="9">
        <v>630008</v>
      </c>
      <c r="B15" s="10" t="s">
        <v>6</v>
      </c>
      <c r="C15" s="11">
        <f t="shared" si="2"/>
        <v>10019.5</v>
      </c>
      <c r="D15" s="12">
        <v>9690</v>
      </c>
      <c r="E15" s="13">
        <v>329.5</v>
      </c>
      <c r="F15" s="14">
        <f t="shared" si="0"/>
        <v>0.9671141274514696</v>
      </c>
      <c r="G15" s="15">
        <f t="shared" si="1"/>
        <v>0.032885872548530364</v>
      </c>
      <c r="H15" s="11">
        <f t="shared" si="3"/>
        <v>1709183.48</v>
      </c>
      <c r="I15" s="12">
        <v>296017.9299999997</v>
      </c>
      <c r="J15" s="16">
        <v>1413165.5500000003</v>
      </c>
    </row>
    <row r="16" spans="1:10" ht="15.75">
      <c r="A16" s="9">
        <v>630009</v>
      </c>
      <c r="B16" s="10" t="s">
        <v>7</v>
      </c>
      <c r="C16" s="11">
        <f t="shared" si="2"/>
        <v>79812</v>
      </c>
      <c r="D16" s="12">
        <v>39008</v>
      </c>
      <c r="E16" s="13">
        <v>40804</v>
      </c>
      <c r="F16" s="14">
        <f t="shared" si="0"/>
        <v>0.4887485591139177</v>
      </c>
      <c r="G16" s="15">
        <f t="shared" si="1"/>
        <v>0.5112514408860823</v>
      </c>
      <c r="H16" s="11">
        <f t="shared" si="3"/>
        <v>4664831.44</v>
      </c>
      <c r="I16" s="12">
        <v>4664831.44</v>
      </c>
      <c r="J16" s="16"/>
    </row>
    <row r="17" spans="1:10" ht="15.75">
      <c r="A17" s="9">
        <v>630010</v>
      </c>
      <c r="B17" s="10" t="s">
        <v>8</v>
      </c>
      <c r="C17" s="11">
        <f t="shared" si="2"/>
        <v>17698</v>
      </c>
      <c r="D17" s="12">
        <v>17511</v>
      </c>
      <c r="E17" s="13">
        <v>187</v>
      </c>
      <c r="F17" s="14">
        <f t="shared" si="0"/>
        <v>0.9894338343315628</v>
      </c>
      <c r="G17" s="15">
        <f t="shared" si="1"/>
        <v>0.010566165668437112</v>
      </c>
      <c r="H17" s="11">
        <f t="shared" si="3"/>
        <v>1572893.16</v>
      </c>
      <c r="I17" s="12">
        <v>1572893.16</v>
      </c>
      <c r="J17" s="16">
        <v>0</v>
      </c>
    </row>
    <row r="18" spans="1:10" ht="15.75">
      <c r="A18" s="9">
        <v>630011</v>
      </c>
      <c r="B18" s="10" t="s">
        <v>9</v>
      </c>
      <c r="C18" s="11">
        <f t="shared" si="2"/>
        <v>14278.5</v>
      </c>
      <c r="D18" s="12">
        <v>7219.5</v>
      </c>
      <c r="E18" s="13">
        <v>7059</v>
      </c>
      <c r="F18" s="14">
        <f t="shared" si="0"/>
        <v>0.5056203382708268</v>
      </c>
      <c r="G18" s="15">
        <f t="shared" si="1"/>
        <v>0.49437966172917325</v>
      </c>
      <c r="H18" s="11">
        <f t="shared" si="3"/>
        <v>1378878.93</v>
      </c>
      <c r="I18" s="12">
        <v>0</v>
      </c>
      <c r="J18" s="16">
        <v>1378878.93</v>
      </c>
    </row>
    <row r="19" spans="1:10" ht="15.75">
      <c r="A19" s="9">
        <v>630012</v>
      </c>
      <c r="B19" s="10" t="s">
        <v>10</v>
      </c>
      <c r="C19" s="11">
        <f t="shared" si="2"/>
        <v>50892</v>
      </c>
      <c r="D19" s="12">
        <v>25215</v>
      </c>
      <c r="E19" s="13">
        <v>25677</v>
      </c>
      <c r="F19" s="14">
        <f t="shared" si="0"/>
        <v>0.49546097618486207</v>
      </c>
      <c r="G19" s="15">
        <f t="shared" si="1"/>
        <v>0.5045390238151379</v>
      </c>
      <c r="H19" s="11">
        <f t="shared" si="3"/>
        <v>1574586.24</v>
      </c>
      <c r="I19" s="12">
        <v>1413185.709999999</v>
      </c>
      <c r="J19" s="16">
        <v>161400.53000000096</v>
      </c>
    </row>
    <row r="20" spans="1:10" ht="15.75">
      <c r="A20" s="9">
        <v>630013</v>
      </c>
      <c r="B20" s="10" t="s">
        <v>11</v>
      </c>
      <c r="C20" s="11">
        <f t="shared" si="2"/>
        <v>38809</v>
      </c>
      <c r="D20" s="12">
        <v>28858</v>
      </c>
      <c r="E20" s="13">
        <v>9951</v>
      </c>
      <c r="F20" s="14">
        <f t="shared" si="0"/>
        <v>0.7435904042876652</v>
      </c>
      <c r="G20" s="15">
        <f t="shared" si="1"/>
        <v>0.2564095957123348</v>
      </c>
      <c r="H20" s="11">
        <f t="shared" si="3"/>
        <v>1537929.76</v>
      </c>
      <c r="I20" s="12">
        <v>1537929.76</v>
      </c>
      <c r="J20" s="16">
        <v>0</v>
      </c>
    </row>
    <row r="21" spans="1:10" ht="15.75">
      <c r="A21" s="9">
        <v>630014</v>
      </c>
      <c r="B21" s="10" t="s">
        <v>12</v>
      </c>
      <c r="C21" s="11">
        <f t="shared" si="2"/>
        <v>10799</v>
      </c>
      <c r="D21" s="12">
        <v>10588</v>
      </c>
      <c r="E21" s="13">
        <v>211</v>
      </c>
      <c r="F21" s="14">
        <f t="shared" si="0"/>
        <v>0.980461153810538</v>
      </c>
      <c r="G21" s="15">
        <f t="shared" si="1"/>
        <v>0.019538846189461986</v>
      </c>
      <c r="H21" s="11">
        <f t="shared" si="3"/>
        <v>1608149.83</v>
      </c>
      <c r="I21" s="12">
        <v>1608149.83</v>
      </c>
      <c r="J21" s="16">
        <v>0</v>
      </c>
    </row>
    <row r="22" spans="1:10" ht="15.75">
      <c r="A22" s="9">
        <v>630015</v>
      </c>
      <c r="B22" s="10" t="s">
        <v>13</v>
      </c>
      <c r="C22" s="11">
        <f t="shared" si="2"/>
        <v>34718.5</v>
      </c>
      <c r="D22" s="12">
        <v>34162.5</v>
      </c>
      <c r="E22" s="13">
        <v>556</v>
      </c>
      <c r="F22" s="14">
        <f t="shared" si="0"/>
        <v>0.9839854832438037</v>
      </c>
      <c r="G22" s="15">
        <f t="shared" si="1"/>
        <v>0.016014516756196265</v>
      </c>
      <c r="H22" s="11">
        <f t="shared" si="3"/>
        <v>1198171.53</v>
      </c>
      <c r="I22" s="12">
        <v>0</v>
      </c>
      <c r="J22" s="16">
        <v>1198171.53</v>
      </c>
    </row>
    <row r="23" spans="1:10" ht="31.5">
      <c r="A23" s="9">
        <v>630016</v>
      </c>
      <c r="B23" s="10" t="s">
        <v>14</v>
      </c>
      <c r="C23" s="11">
        <f t="shared" si="2"/>
        <v>13360</v>
      </c>
      <c r="D23" s="12">
        <v>4837.5</v>
      </c>
      <c r="E23" s="13">
        <v>8522.5</v>
      </c>
      <c r="F23" s="14">
        <f t="shared" si="0"/>
        <v>0.36208832335329344</v>
      </c>
      <c r="G23" s="15">
        <f t="shared" si="1"/>
        <v>0.6379116766467066</v>
      </c>
      <c r="H23" s="11">
        <f t="shared" si="3"/>
        <v>1549000.57</v>
      </c>
      <c r="I23" s="12">
        <v>0</v>
      </c>
      <c r="J23" s="16">
        <v>1549000.57</v>
      </c>
    </row>
    <row r="24" spans="1:10" ht="15.75">
      <c r="A24" s="9">
        <v>630017</v>
      </c>
      <c r="B24" s="10" t="s">
        <v>15</v>
      </c>
      <c r="C24" s="11">
        <f t="shared" si="2"/>
        <v>44270</v>
      </c>
      <c r="D24" s="12">
        <v>39168</v>
      </c>
      <c r="E24" s="13">
        <v>5102</v>
      </c>
      <c r="F24" s="14">
        <f t="shared" si="0"/>
        <v>0.8847526541676078</v>
      </c>
      <c r="G24" s="15">
        <f t="shared" si="1"/>
        <v>0.11524734583239214</v>
      </c>
      <c r="H24" s="11">
        <f t="shared" si="3"/>
        <v>2981397.67</v>
      </c>
      <c r="I24" s="12">
        <v>0</v>
      </c>
      <c r="J24" s="16">
        <v>2981397.67</v>
      </c>
    </row>
    <row r="25" spans="1:10" ht="15.75">
      <c r="A25" s="9">
        <v>630018</v>
      </c>
      <c r="B25" s="10" t="s">
        <v>16</v>
      </c>
      <c r="C25" s="11">
        <f t="shared" si="2"/>
        <v>17742</v>
      </c>
      <c r="D25" s="12">
        <v>6085.5</v>
      </c>
      <c r="E25" s="13">
        <v>11656.5</v>
      </c>
      <c r="F25" s="14">
        <f t="shared" si="0"/>
        <v>0.34299966181941155</v>
      </c>
      <c r="G25" s="15">
        <f t="shared" si="1"/>
        <v>0.6570003381805885</v>
      </c>
      <c r="H25" s="11">
        <f>SUM(I25:J25)</f>
        <v>2061222.02</v>
      </c>
      <c r="I25" s="12">
        <v>0</v>
      </c>
      <c r="J25" s="16">
        <v>2061222.02</v>
      </c>
    </row>
    <row r="26" spans="1:10" ht="15.75">
      <c r="A26" s="9">
        <v>630019</v>
      </c>
      <c r="B26" s="10" t="s">
        <v>17</v>
      </c>
      <c r="C26" s="11">
        <f t="shared" si="2"/>
        <v>38712</v>
      </c>
      <c r="D26" s="12">
        <v>38237</v>
      </c>
      <c r="E26" s="13">
        <v>475</v>
      </c>
      <c r="F26" s="14">
        <f t="shared" si="0"/>
        <v>0.9877299028724943</v>
      </c>
      <c r="G26" s="15">
        <f t="shared" si="1"/>
        <v>0.012270097127505684</v>
      </c>
      <c r="H26" s="11">
        <f>SUM(I26:J26)</f>
        <v>2392274.98</v>
      </c>
      <c r="I26" s="12">
        <v>1509853.9899999984</v>
      </c>
      <c r="J26" s="16">
        <v>882420.9900000016</v>
      </c>
    </row>
    <row r="27" spans="1:10" ht="15.75">
      <c r="A27" s="9">
        <v>630020</v>
      </c>
      <c r="B27" s="10" t="s">
        <v>18</v>
      </c>
      <c r="C27" s="11">
        <f t="shared" si="2"/>
        <v>60738</v>
      </c>
      <c r="D27" s="12">
        <v>57147</v>
      </c>
      <c r="E27" s="13">
        <v>3591</v>
      </c>
      <c r="F27" s="14">
        <f t="shared" si="0"/>
        <v>0.9408772103131483</v>
      </c>
      <c r="G27" s="15">
        <f t="shared" si="1"/>
        <v>0.05912278968685172</v>
      </c>
      <c r="H27" s="11">
        <f>SUM(I27:J27)</f>
        <v>3975443.1199999996</v>
      </c>
      <c r="I27" s="12">
        <v>0</v>
      </c>
      <c r="J27" s="16">
        <v>3975443.1199999996</v>
      </c>
    </row>
    <row r="28" spans="1:10" ht="15.75">
      <c r="A28" s="9">
        <v>630022</v>
      </c>
      <c r="B28" s="10" t="s">
        <v>19</v>
      </c>
      <c r="C28" s="11">
        <f t="shared" si="2"/>
        <v>11915.5</v>
      </c>
      <c r="D28" s="12">
        <v>11729</v>
      </c>
      <c r="E28" s="13">
        <v>186.5</v>
      </c>
      <c r="F28" s="14">
        <f t="shared" si="0"/>
        <v>0.9843481179975662</v>
      </c>
      <c r="G28" s="15">
        <f t="shared" si="1"/>
        <v>0.015651882002433806</v>
      </c>
      <c r="H28" s="11">
        <f>SUM(I28:J28)</f>
        <v>1800409.4100000001</v>
      </c>
      <c r="I28" s="12">
        <v>0</v>
      </c>
      <c r="J28" s="16">
        <v>1800409.4100000001</v>
      </c>
    </row>
    <row r="29" spans="1:10" ht="15.75">
      <c r="A29" s="9">
        <v>630023</v>
      </c>
      <c r="B29" s="10" t="s">
        <v>20</v>
      </c>
      <c r="C29" s="11">
        <f t="shared" si="2"/>
        <v>11388.5</v>
      </c>
      <c r="D29" s="12">
        <v>5680.5</v>
      </c>
      <c r="E29" s="13">
        <v>5708</v>
      </c>
      <c r="F29" s="14">
        <f t="shared" si="0"/>
        <v>0.49879264169996046</v>
      </c>
      <c r="G29" s="15">
        <f t="shared" si="1"/>
        <v>0.5012073583000395</v>
      </c>
      <c r="H29" s="11">
        <f t="shared" si="3"/>
        <v>1321174.71</v>
      </c>
      <c r="I29" s="12">
        <v>359825.5900000003</v>
      </c>
      <c r="J29" s="16">
        <v>961349.1199999996</v>
      </c>
    </row>
    <row r="30" spans="1:10" ht="15.75">
      <c r="A30" s="9">
        <v>630024</v>
      </c>
      <c r="B30" s="10" t="s">
        <v>21</v>
      </c>
      <c r="C30" s="11">
        <f t="shared" si="2"/>
        <v>11861.5</v>
      </c>
      <c r="D30" s="12">
        <v>11628.5</v>
      </c>
      <c r="E30" s="13">
        <v>233</v>
      </c>
      <c r="F30" s="14">
        <f t="shared" si="0"/>
        <v>0.9803566159423345</v>
      </c>
      <c r="G30" s="15">
        <f t="shared" si="1"/>
        <v>0.019643384057665556</v>
      </c>
      <c r="H30" s="11">
        <f t="shared" si="3"/>
        <v>1818161.01</v>
      </c>
      <c r="I30" s="12">
        <v>0</v>
      </c>
      <c r="J30" s="16">
        <v>1818161.01</v>
      </c>
    </row>
    <row r="31" spans="1:10" ht="15.75">
      <c r="A31" s="9">
        <v>630025</v>
      </c>
      <c r="B31" s="10" t="s">
        <v>22</v>
      </c>
      <c r="C31" s="11">
        <f t="shared" si="2"/>
        <v>16496.5</v>
      </c>
      <c r="D31" s="12">
        <v>14289</v>
      </c>
      <c r="E31" s="13">
        <v>2207.5</v>
      </c>
      <c r="F31" s="14">
        <f t="shared" si="0"/>
        <v>0.8661837359439881</v>
      </c>
      <c r="G31" s="15">
        <f t="shared" si="1"/>
        <v>0.13381626405601188</v>
      </c>
      <c r="H31" s="11">
        <f t="shared" si="3"/>
        <v>655541.25</v>
      </c>
      <c r="I31" s="12">
        <v>0</v>
      </c>
      <c r="J31" s="16">
        <v>655541.25</v>
      </c>
    </row>
    <row r="32" spans="1:10" ht="15.75">
      <c r="A32" s="9">
        <v>630026</v>
      </c>
      <c r="B32" s="10" t="s">
        <v>23</v>
      </c>
      <c r="C32" s="11">
        <f t="shared" si="2"/>
        <v>8441.5</v>
      </c>
      <c r="D32" s="12">
        <v>8341</v>
      </c>
      <c r="E32" s="13">
        <v>100.5</v>
      </c>
      <c r="F32" s="14">
        <f t="shared" si="0"/>
        <v>0.9880945329621513</v>
      </c>
      <c r="G32" s="15">
        <f t="shared" si="1"/>
        <v>0.011905467037848724</v>
      </c>
      <c r="H32" s="11">
        <f t="shared" si="3"/>
        <v>1858008.6700000002</v>
      </c>
      <c r="I32" s="12">
        <v>0</v>
      </c>
      <c r="J32" s="16">
        <v>1858008.6700000002</v>
      </c>
    </row>
    <row r="33" spans="1:10" ht="15.75">
      <c r="A33" s="9">
        <v>630027</v>
      </c>
      <c r="B33" s="10" t="s">
        <v>24</v>
      </c>
      <c r="C33" s="11">
        <f t="shared" si="2"/>
        <v>7024</v>
      </c>
      <c r="D33" s="12">
        <v>6810</v>
      </c>
      <c r="E33" s="13">
        <v>214</v>
      </c>
      <c r="F33" s="14">
        <f t="shared" si="0"/>
        <v>0.9695330296127562</v>
      </c>
      <c r="G33" s="15">
        <f t="shared" si="1"/>
        <v>0.030466970387243737</v>
      </c>
      <c r="H33" s="11">
        <f t="shared" si="3"/>
        <v>1445105.42</v>
      </c>
      <c r="I33" s="12">
        <v>0</v>
      </c>
      <c r="J33" s="16">
        <v>1445105.42</v>
      </c>
    </row>
    <row r="34" spans="1:10" ht="15.75">
      <c r="A34" s="9">
        <v>630028</v>
      </c>
      <c r="B34" s="10" t="s">
        <v>25</v>
      </c>
      <c r="C34" s="11">
        <f t="shared" si="2"/>
        <v>55453.5</v>
      </c>
      <c r="D34" s="12">
        <v>49405.5</v>
      </c>
      <c r="E34" s="13">
        <v>6048</v>
      </c>
      <c r="F34" s="14">
        <f t="shared" si="0"/>
        <v>0.8909356487868214</v>
      </c>
      <c r="G34" s="15">
        <f t="shared" si="1"/>
        <v>0.1090643512131786</v>
      </c>
      <c r="H34" s="11">
        <f t="shared" si="3"/>
        <v>3492328.91</v>
      </c>
      <c r="I34" s="12">
        <v>0</v>
      </c>
      <c r="J34" s="16">
        <v>3492328.91</v>
      </c>
    </row>
    <row r="35" spans="1:10" ht="15.75">
      <c r="A35" s="9">
        <v>630029</v>
      </c>
      <c r="B35" s="10" t="s">
        <v>26</v>
      </c>
      <c r="C35" s="11">
        <f t="shared" si="2"/>
        <v>101265.5</v>
      </c>
      <c r="D35" s="12">
        <v>35278</v>
      </c>
      <c r="E35" s="13">
        <v>65987.5</v>
      </c>
      <c r="F35" s="14">
        <f t="shared" si="0"/>
        <v>0.34837136043371136</v>
      </c>
      <c r="G35" s="15">
        <f t="shared" si="1"/>
        <v>0.6516286395662886</v>
      </c>
      <c r="H35" s="11">
        <f t="shared" si="3"/>
        <v>4480312.59</v>
      </c>
      <c r="I35" s="12">
        <v>4480312.59</v>
      </c>
      <c r="J35" s="16">
        <v>0</v>
      </c>
    </row>
    <row r="36" spans="1:10" ht="15.75">
      <c r="A36" s="9">
        <v>630032</v>
      </c>
      <c r="B36" s="10" t="s">
        <v>27</v>
      </c>
      <c r="C36" s="11">
        <f t="shared" si="2"/>
        <v>19888</v>
      </c>
      <c r="D36" s="12">
        <v>13187.5</v>
      </c>
      <c r="E36" s="13">
        <v>6700.5</v>
      </c>
      <c r="F36" s="14">
        <f t="shared" si="0"/>
        <v>0.6630882944489139</v>
      </c>
      <c r="G36" s="15">
        <f t="shared" si="1"/>
        <v>0.33691170555108607</v>
      </c>
      <c r="H36" s="11">
        <f t="shared" si="3"/>
        <v>1554826.93</v>
      </c>
      <c r="I36" s="12">
        <v>1554826.93</v>
      </c>
      <c r="J36" s="16">
        <v>0</v>
      </c>
    </row>
    <row r="37" spans="1:10" ht="31.5">
      <c r="A37" s="9">
        <v>630033</v>
      </c>
      <c r="B37" s="10" t="s">
        <v>28</v>
      </c>
      <c r="C37" s="11">
        <f t="shared" si="2"/>
        <v>44401</v>
      </c>
      <c r="D37" s="12">
        <v>32730.5</v>
      </c>
      <c r="E37" s="13">
        <v>11670.5</v>
      </c>
      <c r="F37" s="14">
        <f t="shared" si="0"/>
        <v>0.7371568207923245</v>
      </c>
      <c r="G37" s="15">
        <f t="shared" si="1"/>
        <v>0.2628431792076755</v>
      </c>
      <c r="H37" s="11">
        <f t="shared" si="3"/>
        <v>1578530.31</v>
      </c>
      <c r="I37" s="12">
        <v>663954.6099999994</v>
      </c>
      <c r="J37" s="16">
        <v>914575.7000000007</v>
      </c>
    </row>
    <row r="38" spans="1:10" ht="15.75">
      <c r="A38" s="9">
        <v>630036</v>
      </c>
      <c r="B38" s="10" t="s">
        <v>29</v>
      </c>
      <c r="C38" s="11">
        <f t="shared" si="2"/>
        <v>172324</v>
      </c>
      <c r="D38" s="12">
        <v>124907</v>
      </c>
      <c r="E38" s="13">
        <v>47417</v>
      </c>
      <c r="F38" s="14">
        <f t="shared" si="0"/>
        <v>0.7248380956802303</v>
      </c>
      <c r="G38" s="15">
        <f t="shared" si="1"/>
        <v>0.2751619043197697</v>
      </c>
      <c r="H38" s="11">
        <f t="shared" si="3"/>
        <v>9277112.42</v>
      </c>
      <c r="I38" s="12">
        <v>2621786.8200000003</v>
      </c>
      <c r="J38" s="16">
        <v>6655325.6</v>
      </c>
    </row>
    <row r="39" spans="1:10" ht="15.75">
      <c r="A39" s="9">
        <v>630042</v>
      </c>
      <c r="B39" s="10" t="s">
        <v>30</v>
      </c>
      <c r="C39" s="11">
        <f t="shared" si="2"/>
        <v>63409</v>
      </c>
      <c r="D39" s="12">
        <v>28096</v>
      </c>
      <c r="E39" s="13">
        <v>35313</v>
      </c>
      <c r="F39" s="14">
        <f t="shared" si="0"/>
        <v>0.44309167468340455</v>
      </c>
      <c r="G39" s="15">
        <f t="shared" si="1"/>
        <v>0.5569083253165954</v>
      </c>
      <c r="H39" s="11">
        <f>SUM(I39:J39)</f>
        <v>4417113.84</v>
      </c>
      <c r="I39" s="12">
        <v>0</v>
      </c>
      <c r="J39" s="16">
        <v>4417113.84</v>
      </c>
    </row>
    <row r="40" spans="1:10" ht="15.75">
      <c r="A40" s="9">
        <v>630051</v>
      </c>
      <c r="B40" s="10" t="s">
        <v>31</v>
      </c>
      <c r="C40" s="11">
        <f t="shared" si="2"/>
        <v>66324.5</v>
      </c>
      <c r="D40" s="12">
        <v>57624</v>
      </c>
      <c r="E40" s="13">
        <v>8700.5</v>
      </c>
      <c r="F40" s="14">
        <f t="shared" si="0"/>
        <v>0.8688192146190322</v>
      </c>
      <c r="G40" s="15">
        <f t="shared" si="1"/>
        <v>0.1311807853809678</v>
      </c>
      <c r="H40" s="11">
        <f t="shared" si="3"/>
        <v>2178936.31</v>
      </c>
      <c r="I40" s="12">
        <v>2178936.31</v>
      </c>
      <c r="J40" s="16">
        <v>0</v>
      </c>
    </row>
    <row r="41" spans="1:10" ht="15.75">
      <c r="A41" s="9">
        <v>630052</v>
      </c>
      <c r="B41" s="10" t="s">
        <v>32</v>
      </c>
      <c r="C41" s="11">
        <f t="shared" si="2"/>
        <v>288070</v>
      </c>
      <c r="D41" s="12">
        <v>247551</v>
      </c>
      <c r="E41" s="13">
        <v>40519</v>
      </c>
      <c r="F41" s="14">
        <f t="shared" si="0"/>
        <v>0.8593432151907523</v>
      </c>
      <c r="G41" s="15">
        <f t="shared" si="1"/>
        <v>0.14065678480924776</v>
      </c>
      <c r="H41" s="11">
        <f t="shared" si="3"/>
        <v>12981585.36</v>
      </c>
      <c r="I41" s="12">
        <v>1535951.0100000054</v>
      </c>
      <c r="J41" s="16">
        <v>11445634.349999994</v>
      </c>
    </row>
    <row r="42" spans="1:10" ht="15.75">
      <c r="A42" s="9">
        <v>630061</v>
      </c>
      <c r="B42" s="10" t="s">
        <v>33</v>
      </c>
      <c r="C42" s="11">
        <f t="shared" si="2"/>
        <v>143558.5</v>
      </c>
      <c r="D42" s="12">
        <v>113229</v>
      </c>
      <c r="E42" s="13">
        <v>30329.5</v>
      </c>
      <c r="F42" s="14">
        <f t="shared" si="0"/>
        <v>0.7887307264982568</v>
      </c>
      <c r="G42" s="15">
        <f t="shared" si="1"/>
        <v>0.21126927350174318</v>
      </c>
      <c r="H42" s="11">
        <f t="shared" si="3"/>
        <v>7279932.78</v>
      </c>
      <c r="I42" s="12">
        <v>0</v>
      </c>
      <c r="J42" s="16">
        <v>7279932.78</v>
      </c>
    </row>
    <row r="43" spans="1:10" ht="15.75">
      <c r="A43" s="9">
        <v>630062</v>
      </c>
      <c r="B43" s="10" t="s">
        <v>34</v>
      </c>
      <c r="C43" s="11">
        <f t="shared" si="2"/>
        <v>92439.5</v>
      </c>
      <c r="D43" s="12">
        <v>77770</v>
      </c>
      <c r="E43" s="13">
        <v>14669.5</v>
      </c>
      <c r="F43" s="14">
        <f t="shared" si="0"/>
        <v>0.8413070170219441</v>
      </c>
      <c r="G43" s="15">
        <f t="shared" si="1"/>
        <v>0.15869298297805592</v>
      </c>
      <c r="H43" s="11">
        <f t="shared" si="3"/>
        <v>3958814.21</v>
      </c>
      <c r="I43" s="12">
        <v>0</v>
      </c>
      <c r="J43" s="16">
        <v>3958814.21</v>
      </c>
    </row>
    <row r="44" spans="1:10" ht="15.75">
      <c r="A44" s="9">
        <v>630070</v>
      </c>
      <c r="B44" s="10" t="s">
        <v>35</v>
      </c>
      <c r="C44" s="11">
        <f t="shared" si="2"/>
        <v>91539.5</v>
      </c>
      <c r="D44" s="12">
        <v>51262</v>
      </c>
      <c r="E44" s="13">
        <v>40277.5</v>
      </c>
      <c r="F44" s="14">
        <f t="shared" si="0"/>
        <v>0.5599986890905019</v>
      </c>
      <c r="G44" s="15">
        <f t="shared" si="1"/>
        <v>0.44000131090949807</v>
      </c>
      <c r="H44" s="11">
        <f t="shared" si="3"/>
        <v>4310827.57</v>
      </c>
      <c r="I44" s="12">
        <v>4310827.57</v>
      </c>
      <c r="J44" s="16">
        <v>0</v>
      </c>
    </row>
    <row r="45" spans="1:10" ht="15.75">
      <c r="A45" s="9">
        <v>630071</v>
      </c>
      <c r="B45" s="10" t="s">
        <v>36</v>
      </c>
      <c r="C45" s="11">
        <f t="shared" si="2"/>
        <v>87923</v>
      </c>
      <c r="D45" s="12">
        <v>45530.5</v>
      </c>
      <c r="E45" s="13">
        <v>42392.5</v>
      </c>
      <c r="F45" s="14">
        <f t="shared" si="0"/>
        <v>0.5178451599695187</v>
      </c>
      <c r="G45" s="15">
        <f t="shared" si="1"/>
        <v>0.4821548400304812</v>
      </c>
      <c r="H45" s="11">
        <f>SUM(I45:J45)</f>
        <v>5455614.779999999</v>
      </c>
      <c r="I45" s="12">
        <v>0</v>
      </c>
      <c r="J45" s="16">
        <v>5455614.779999999</v>
      </c>
    </row>
    <row r="46" spans="1:10" ht="15.75">
      <c r="A46" s="9">
        <v>630072</v>
      </c>
      <c r="B46" s="10" t="s">
        <v>37</v>
      </c>
      <c r="C46" s="11">
        <f t="shared" si="2"/>
        <v>52295.5</v>
      </c>
      <c r="D46" s="12">
        <v>26660.5</v>
      </c>
      <c r="E46" s="13">
        <v>25635</v>
      </c>
      <c r="F46" s="14">
        <f t="shared" si="0"/>
        <v>0.5098048589266763</v>
      </c>
      <c r="G46" s="15">
        <f t="shared" si="1"/>
        <v>0.4901951410733237</v>
      </c>
      <c r="H46" s="11">
        <f t="shared" si="3"/>
        <v>2325498.17</v>
      </c>
      <c r="I46" s="12">
        <v>0</v>
      </c>
      <c r="J46" s="16">
        <v>2325498.17</v>
      </c>
    </row>
    <row r="47" spans="1:10" ht="15.75">
      <c r="A47" s="9">
        <v>630075</v>
      </c>
      <c r="B47" s="10" t="s">
        <v>38</v>
      </c>
      <c r="C47" s="11">
        <f t="shared" si="2"/>
        <v>66481</v>
      </c>
      <c r="D47" s="12">
        <v>30714.5</v>
      </c>
      <c r="E47" s="13">
        <v>35766.5</v>
      </c>
      <c r="F47" s="14">
        <f t="shared" si="0"/>
        <v>0.4620041816458838</v>
      </c>
      <c r="G47" s="15">
        <f t="shared" si="1"/>
        <v>0.5379958183541163</v>
      </c>
      <c r="H47" s="11">
        <f t="shared" si="3"/>
        <v>4024570.25</v>
      </c>
      <c r="I47" s="12">
        <v>4024570.25</v>
      </c>
      <c r="J47" s="16">
        <v>0</v>
      </c>
    </row>
    <row r="48" spans="1:10" ht="31.5">
      <c r="A48" s="9">
        <v>630077</v>
      </c>
      <c r="B48" s="10" t="s">
        <v>39</v>
      </c>
      <c r="C48" s="11">
        <f t="shared" si="2"/>
        <v>84843</v>
      </c>
      <c r="D48" s="12">
        <v>42019</v>
      </c>
      <c r="E48" s="13">
        <v>42824</v>
      </c>
      <c r="F48" s="14">
        <f>D48/C48</f>
        <v>0.49525594333062245</v>
      </c>
      <c r="G48" s="15">
        <f>E48/C48</f>
        <v>0.5047440566693776</v>
      </c>
      <c r="H48" s="11">
        <f t="shared" si="3"/>
        <v>3363656.6</v>
      </c>
      <c r="I48" s="12">
        <v>0</v>
      </c>
      <c r="J48" s="16">
        <v>3363656.6</v>
      </c>
    </row>
    <row r="49" spans="1:10" ht="15.75">
      <c r="A49" s="9">
        <v>630078</v>
      </c>
      <c r="B49" s="10" t="s">
        <v>40</v>
      </c>
      <c r="C49" s="11">
        <f t="shared" si="2"/>
        <v>78101</v>
      </c>
      <c r="D49" s="12">
        <v>38168.5</v>
      </c>
      <c r="E49" s="13">
        <v>39932.5</v>
      </c>
      <c r="F49" s="14">
        <f aca="true" t="shared" si="4" ref="F49:F73">D49/C49</f>
        <v>0.4887069307691323</v>
      </c>
      <c r="G49" s="15">
        <f aca="true" t="shared" si="5" ref="G49:G73">E49/C49</f>
        <v>0.5112930692308677</v>
      </c>
      <c r="H49" s="11">
        <f t="shared" si="3"/>
        <v>3740615.44</v>
      </c>
      <c r="I49" s="12">
        <v>0</v>
      </c>
      <c r="J49" s="16">
        <v>3740615.44</v>
      </c>
    </row>
    <row r="50" spans="1:10" ht="15.75">
      <c r="A50" s="9">
        <v>630080</v>
      </c>
      <c r="B50" s="10" t="s">
        <v>41</v>
      </c>
      <c r="C50" s="11">
        <f t="shared" si="2"/>
        <v>85468</v>
      </c>
      <c r="D50" s="12">
        <v>53010.5</v>
      </c>
      <c r="E50" s="13">
        <v>32457.5</v>
      </c>
      <c r="F50" s="14">
        <f t="shared" si="4"/>
        <v>0.6202379838068048</v>
      </c>
      <c r="G50" s="15">
        <f t="shared" si="5"/>
        <v>0.3797620161931951</v>
      </c>
      <c r="H50" s="11">
        <f t="shared" si="3"/>
        <v>3797291.5999999996</v>
      </c>
      <c r="I50" s="12">
        <v>0</v>
      </c>
      <c r="J50" s="16">
        <v>3797291.5999999996</v>
      </c>
    </row>
    <row r="51" spans="1:10" ht="15.75">
      <c r="A51" s="9">
        <v>630086</v>
      </c>
      <c r="B51" s="10" t="s">
        <v>42</v>
      </c>
      <c r="C51" s="11">
        <f t="shared" si="2"/>
        <v>84127</v>
      </c>
      <c r="D51" s="12">
        <v>35087</v>
      </c>
      <c r="E51" s="13">
        <v>49040</v>
      </c>
      <c r="F51" s="14">
        <f t="shared" si="4"/>
        <v>0.4170718080996588</v>
      </c>
      <c r="G51" s="15">
        <f t="shared" si="5"/>
        <v>0.5829281919003412</v>
      </c>
      <c r="H51" s="11">
        <f t="shared" si="3"/>
        <v>2587437.42</v>
      </c>
      <c r="I51" s="12">
        <v>0</v>
      </c>
      <c r="J51" s="16">
        <v>2587437.42</v>
      </c>
    </row>
    <row r="52" spans="1:10" ht="15.75">
      <c r="A52" s="9">
        <v>630088</v>
      </c>
      <c r="B52" s="10" t="s">
        <v>43</v>
      </c>
      <c r="C52" s="11">
        <f t="shared" si="2"/>
        <v>74261</v>
      </c>
      <c r="D52" s="12">
        <v>31287</v>
      </c>
      <c r="E52" s="13">
        <v>42974</v>
      </c>
      <c r="F52" s="14">
        <f t="shared" si="4"/>
        <v>0.4213113208817549</v>
      </c>
      <c r="G52" s="15">
        <f t="shared" si="5"/>
        <v>0.5786886791182451</v>
      </c>
      <c r="H52" s="11">
        <f t="shared" si="3"/>
        <v>4302589.92</v>
      </c>
      <c r="I52" s="12">
        <v>0</v>
      </c>
      <c r="J52" s="16">
        <v>4302589.92</v>
      </c>
    </row>
    <row r="53" spans="1:10" ht="15.75">
      <c r="A53" s="9">
        <v>630092</v>
      </c>
      <c r="B53" s="10" t="s">
        <v>44</v>
      </c>
      <c r="C53" s="11">
        <f t="shared" si="2"/>
        <v>72296.5</v>
      </c>
      <c r="D53" s="12">
        <v>31869.5</v>
      </c>
      <c r="E53" s="13">
        <v>40427</v>
      </c>
      <c r="F53" s="14">
        <f t="shared" si="4"/>
        <v>0.440816637043287</v>
      </c>
      <c r="G53" s="15">
        <f t="shared" si="5"/>
        <v>0.559183362956713</v>
      </c>
      <c r="H53" s="11">
        <f aca="true" t="shared" si="6" ref="H53:H73">SUM(I53:J53)</f>
        <v>5326980.5200000005</v>
      </c>
      <c r="I53" s="12">
        <v>2406645.3999999985</v>
      </c>
      <c r="J53" s="16">
        <v>2920335.120000002</v>
      </c>
    </row>
    <row r="54" spans="1:10" ht="15.75">
      <c r="A54" s="9">
        <v>630094</v>
      </c>
      <c r="B54" s="10" t="s">
        <v>45</v>
      </c>
      <c r="C54" s="11">
        <f t="shared" si="2"/>
        <v>100914.5</v>
      </c>
      <c r="D54" s="12">
        <v>43617.5</v>
      </c>
      <c r="E54" s="13">
        <v>57297</v>
      </c>
      <c r="F54" s="14">
        <f t="shared" si="4"/>
        <v>0.43222232682121997</v>
      </c>
      <c r="G54" s="15">
        <f t="shared" si="5"/>
        <v>0.56777767317878</v>
      </c>
      <c r="H54" s="11">
        <f t="shared" si="6"/>
        <v>5217918.0600000005</v>
      </c>
      <c r="I54" s="12">
        <v>0</v>
      </c>
      <c r="J54" s="16">
        <v>5217918.0600000005</v>
      </c>
    </row>
    <row r="55" spans="1:10" ht="15.75">
      <c r="A55" s="9">
        <v>630095</v>
      </c>
      <c r="B55" s="10" t="s">
        <v>46</v>
      </c>
      <c r="C55" s="11">
        <f t="shared" si="2"/>
        <v>82684.5</v>
      </c>
      <c r="D55" s="12">
        <v>41467.5</v>
      </c>
      <c r="E55" s="13">
        <v>41217</v>
      </c>
      <c r="F55" s="14">
        <f t="shared" si="4"/>
        <v>0.5015147941875442</v>
      </c>
      <c r="G55" s="15">
        <f t="shared" si="5"/>
        <v>0.49848520581245576</v>
      </c>
      <c r="H55" s="11">
        <f t="shared" si="6"/>
        <v>2774574.44</v>
      </c>
      <c r="I55" s="12">
        <v>0</v>
      </c>
      <c r="J55" s="16">
        <v>2774574.44</v>
      </c>
    </row>
    <row r="56" spans="1:10" ht="15.75">
      <c r="A56" s="9">
        <v>630096</v>
      </c>
      <c r="B56" s="10" t="s">
        <v>47</v>
      </c>
      <c r="C56" s="11">
        <f t="shared" si="2"/>
        <v>80442</v>
      </c>
      <c r="D56" s="12">
        <v>41141</v>
      </c>
      <c r="E56" s="13">
        <v>39301</v>
      </c>
      <c r="F56" s="14">
        <f t="shared" si="4"/>
        <v>0.5114368116158226</v>
      </c>
      <c r="G56" s="15">
        <f t="shared" si="5"/>
        <v>0.4885631883841774</v>
      </c>
      <c r="H56" s="11">
        <f t="shared" si="6"/>
        <v>2489172.38</v>
      </c>
      <c r="I56" s="12">
        <v>2109663.549999999</v>
      </c>
      <c r="J56" s="16">
        <v>379508.830000001</v>
      </c>
    </row>
    <row r="57" spans="1:10" ht="15.75">
      <c r="A57" s="9">
        <v>630045</v>
      </c>
      <c r="B57" s="10" t="s">
        <v>48</v>
      </c>
      <c r="C57" s="11">
        <f t="shared" si="2"/>
        <v>4603</v>
      </c>
      <c r="D57" s="12">
        <v>1169.5</v>
      </c>
      <c r="E57" s="13">
        <v>3433.5</v>
      </c>
      <c r="F57" s="14">
        <f t="shared" si="4"/>
        <v>0.2540734303714968</v>
      </c>
      <c r="G57" s="15">
        <f t="shared" si="5"/>
        <v>0.7459265696285031</v>
      </c>
      <c r="H57" s="11">
        <f t="shared" si="6"/>
        <v>0</v>
      </c>
      <c r="I57" s="12">
        <v>0</v>
      </c>
      <c r="J57" s="16">
        <v>0</v>
      </c>
    </row>
    <row r="58" spans="1:10" ht="15.75">
      <c r="A58" s="9">
        <v>630046</v>
      </c>
      <c r="B58" s="10" t="s">
        <v>49</v>
      </c>
      <c r="C58" s="11">
        <f t="shared" si="2"/>
        <v>1827</v>
      </c>
      <c r="D58" s="12">
        <v>679.5</v>
      </c>
      <c r="E58" s="13">
        <v>1147.5</v>
      </c>
      <c r="F58" s="14">
        <f t="shared" si="4"/>
        <v>0.37192118226600984</v>
      </c>
      <c r="G58" s="15">
        <f t="shared" si="5"/>
        <v>0.6280788177339901</v>
      </c>
      <c r="H58" s="11">
        <f t="shared" si="6"/>
        <v>0</v>
      </c>
      <c r="I58" s="12">
        <v>0</v>
      </c>
      <c r="J58" s="16">
        <v>0</v>
      </c>
    </row>
    <row r="59" spans="1:10" ht="15.75">
      <c r="A59" s="9">
        <v>630058</v>
      </c>
      <c r="B59" s="10" t="s">
        <v>50</v>
      </c>
      <c r="C59" s="11">
        <f t="shared" si="2"/>
        <v>738</v>
      </c>
      <c r="D59" s="12">
        <v>601.5</v>
      </c>
      <c r="E59" s="13">
        <v>136.5</v>
      </c>
      <c r="F59" s="14">
        <f t="shared" si="4"/>
        <v>0.8150406504065041</v>
      </c>
      <c r="G59" s="15">
        <f t="shared" si="5"/>
        <v>0.18495934959349594</v>
      </c>
      <c r="H59" s="11">
        <f t="shared" si="6"/>
        <v>0</v>
      </c>
      <c r="I59" s="12">
        <v>0</v>
      </c>
      <c r="J59" s="16">
        <v>0</v>
      </c>
    </row>
    <row r="60" spans="1:10" ht="15.75">
      <c r="A60" s="9">
        <v>630083</v>
      </c>
      <c r="B60" s="10" t="s">
        <v>51</v>
      </c>
      <c r="C60" s="11">
        <f t="shared" si="2"/>
        <v>94109.5</v>
      </c>
      <c r="D60" s="12">
        <v>53063.5</v>
      </c>
      <c r="E60" s="13">
        <v>41046</v>
      </c>
      <c r="F60" s="14">
        <f t="shared" si="4"/>
        <v>0.5638484956354034</v>
      </c>
      <c r="G60" s="15">
        <f t="shared" si="5"/>
        <v>0.43615150436459654</v>
      </c>
      <c r="H60" s="11">
        <f>SUM(I60:J60)</f>
        <v>5450037.4</v>
      </c>
      <c r="I60" s="12">
        <v>0</v>
      </c>
      <c r="J60" s="16">
        <v>5450037.4</v>
      </c>
    </row>
    <row r="61" spans="1:10" ht="31.5">
      <c r="A61" s="9">
        <v>630093</v>
      </c>
      <c r="B61" s="10" t="s">
        <v>52</v>
      </c>
      <c r="C61" s="11">
        <f t="shared" si="2"/>
        <v>41967.5</v>
      </c>
      <c r="D61" s="12">
        <v>12495.5</v>
      </c>
      <c r="E61" s="13">
        <v>29472</v>
      </c>
      <c r="F61" s="14">
        <f t="shared" si="4"/>
        <v>0.29774230058974205</v>
      </c>
      <c r="G61" s="15">
        <f t="shared" si="5"/>
        <v>0.702257699410258</v>
      </c>
      <c r="H61" s="11">
        <f>SUM(I61:J61)</f>
        <v>2965810.26</v>
      </c>
      <c r="I61" s="12">
        <v>0</v>
      </c>
      <c r="J61" s="16">
        <v>2965810.26</v>
      </c>
    </row>
    <row r="62" spans="1:10" ht="15.75">
      <c r="A62" s="9">
        <v>630098</v>
      </c>
      <c r="B62" s="10" t="s">
        <v>53</v>
      </c>
      <c r="C62" s="11">
        <f t="shared" si="2"/>
        <v>1084.5</v>
      </c>
      <c r="D62" s="12">
        <v>958.5</v>
      </c>
      <c r="E62" s="13">
        <v>126</v>
      </c>
      <c r="F62" s="14">
        <f t="shared" si="4"/>
        <v>0.8838174273858921</v>
      </c>
      <c r="G62" s="15">
        <f t="shared" si="5"/>
        <v>0.11618257261410789</v>
      </c>
      <c r="H62" s="11">
        <f t="shared" si="6"/>
        <v>0</v>
      </c>
      <c r="I62" s="12">
        <v>0</v>
      </c>
      <c r="J62" s="16">
        <v>0</v>
      </c>
    </row>
    <row r="63" spans="1:10" ht="15.75">
      <c r="A63" s="9">
        <v>630100</v>
      </c>
      <c r="B63" s="10" t="s">
        <v>54</v>
      </c>
      <c r="C63" s="11">
        <f t="shared" si="2"/>
        <v>8040</v>
      </c>
      <c r="D63" s="12">
        <v>4561</v>
      </c>
      <c r="E63" s="13">
        <v>3479</v>
      </c>
      <c r="F63" s="14">
        <f t="shared" si="4"/>
        <v>0.5672885572139303</v>
      </c>
      <c r="G63" s="15">
        <f t="shared" si="5"/>
        <v>0.43271144278606966</v>
      </c>
      <c r="H63" s="11">
        <f t="shared" si="6"/>
        <v>1476163.76</v>
      </c>
      <c r="I63" s="12">
        <v>644543.6300000001</v>
      </c>
      <c r="J63" s="16">
        <v>831620.1299999999</v>
      </c>
    </row>
    <row r="64" spans="1:10" ht="15.75">
      <c r="A64" s="9">
        <v>630107</v>
      </c>
      <c r="B64" s="10" t="s">
        <v>55</v>
      </c>
      <c r="C64" s="11">
        <f t="shared" si="2"/>
        <v>44454</v>
      </c>
      <c r="D64" s="12">
        <v>21678.5</v>
      </c>
      <c r="E64" s="13">
        <v>22775.5</v>
      </c>
      <c r="F64" s="14">
        <f t="shared" si="4"/>
        <v>0.48766140279839837</v>
      </c>
      <c r="G64" s="15">
        <f t="shared" si="5"/>
        <v>0.5123385972016017</v>
      </c>
      <c r="H64" s="11">
        <f t="shared" si="6"/>
        <v>2855812.79</v>
      </c>
      <c r="I64" s="12">
        <v>0</v>
      </c>
      <c r="J64" s="16">
        <v>2855812.79</v>
      </c>
    </row>
    <row r="65" spans="1:10" ht="31.5">
      <c r="A65" s="9">
        <v>630111</v>
      </c>
      <c r="B65" s="10" t="s">
        <v>56</v>
      </c>
      <c r="C65" s="11">
        <f t="shared" si="2"/>
        <v>255</v>
      </c>
      <c r="D65" s="12">
        <v>149.5</v>
      </c>
      <c r="E65" s="13">
        <v>105.5</v>
      </c>
      <c r="F65" s="14">
        <f t="shared" si="4"/>
        <v>0.5862745098039216</v>
      </c>
      <c r="G65" s="15">
        <f t="shared" si="5"/>
        <v>0.4137254901960784</v>
      </c>
      <c r="H65" s="11">
        <f t="shared" si="6"/>
        <v>0</v>
      </c>
      <c r="I65" s="12">
        <v>0</v>
      </c>
      <c r="J65" s="16">
        <v>0</v>
      </c>
    </row>
    <row r="66" spans="1:10" ht="15.75">
      <c r="A66" s="9">
        <v>630112</v>
      </c>
      <c r="B66" s="10" t="s">
        <v>57</v>
      </c>
      <c r="C66" s="11">
        <f t="shared" si="2"/>
        <v>21855.5</v>
      </c>
      <c r="D66" s="12">
        <v>10872.5</v>
      </c>
      <c r="E66" s="13">
        <v>10983</v>
      </c>
      <c r="F66" s="14">
        <f t="shared" si="4"/>
        <v>0.49747203221157144</v>
      </c>
      <c r="G66" s="15">
        <f t="shared" si="5"/>
        <v>0.5025279677884286</v>
      </c>
      <c r="H66" s="11">
        <f t="shared" si="6"/>
        <v>1104173.9300000002</v>
      </c>
      <c r="I66" s="12">
        <v>0</v>
      </c>
      <c r="J66" s="16">
        <v>1104173.9300000002</v>
      </c>
    </row>
    <row r="67" spans="1:10" ht="15.75">
      <c r="A67" s="9">
        <v>630115</v>
      </c>
      <c r="B67" s="10" t="s">
        <v>58</v>
      </c>
      <c r="C67" s="11">
        <f t="shared" si="2"/>
        <v>2552</v>
      </c>
      <c r="D67" s="12">
        <v>2394.5</v>
      </c>
      <c r="E67" s="13">
        <v>157.5</v>
      </c>
      <c r="F67" s="14">
        <f t="shared" si="4"/>
        <v>0.9382836990595611</v>
      </c>
      <c r="G67" s="15">
        <f t="shared" si="5"/>
        <v>0.061716300940438874</v>
      </c>
      <c r="H67" s="11">
        <f t="shared" si="6"/>
        <v>0</v>
      </c>
      <c r="I67" s="12">
        <v>0</v>
      </c>
      <c r="J67" s="16">
        <v>0</v>
      </c>
    </row>
    <row r="68" spans="1:10" ht="15.75">
      <c r="A68" s="9">
        <v>630372</v>
      </c>
      <c r="B68" s="10" t="s">
        <v>59</v>
      </c>
      <c r="C68" s="11">
        <f t="shared" si="2"/>
        <v>80196</v>
      </c>
      <c r="D68" s="12">
        <v>74294.5</v>
      </c>
      <c r="E68" s="13">
        <v>5901.5</v>
      </c>
      <c r="F68" s="14">
        <f t="shared" si="4"/>
        <v>0.9264115417227792</v>
      </c>
      <c r="G68" s="15">
        <f t="shared" si="5"/>
        <v>0.07358845827722081</v>
      </c>
      <c r="H68" s="11">
        <f t="shared" si="6"/>
        <v>0</v>
      </c>
      <c r="I68" s="12">
        <v>0</v>
      </c>
      <c r="J68" s="16">
        <v>0</v>
      </c>
    </row>
    <row r="69" spans="1:10" ht="15.75">
      <c r="A69" s="9">
        <v>630066</v>
      </c>
      <c r="B69" s="10" t="s">
        <v>60</v>
      </c>
      <c r="C69" s="11">
        <f t="shared" si="2"/>
        <v>26527.5</v>
      </c>
      <c r="D69" s="12">
        <v>7393.5</v>
      </c>
      <c r="E69" s="13">
        <v>19134</v>
      </c>
      <c r="F69" s="14">
        <f t="shared" si="4"/>
        <v>0.2787107718405428</v>
      </c>
      <c r="G69" s="15">
        <f t="shared" si="5"/>
        <v>0.7212892281594572</v>
      </c>
      <c r="H69" s="11">
        <f>SUM(I69:J69)</f>
        <v>1030380.69</v>
      </c>
      <c r="I69" s="12">
        <v>0</v>
      </c>
      <c r="J69" s="16">
        <v>1030380.69</v>
      </c>
    </row>
    <row r="70" spans="1:10" ht="15.75">
      <c r="A70" s="9">
        <v>630114</v>
      </c>
      <c r="B70" s="10" t="s">
        <v>61</v>
      </c>
      <c r="C70" s="11">
        <f t="shared" si="2"/>
        <v>2088.5</v>
      </c>
      <c r="D70" s="12">
        <v>1046</v>
      </c>
      <c r="E70" s="13">
        <v>1042.5</v>
      </c>
      <c r="F70" s="14">
        <f t="shared" si="4"/>
        <v>0.5008379219535551</v>
      </c>
      <c r="G70" s="15">
        <f t="shared" si="5"/>
        <v>0.4991620780464448</v>
      </c>
      <c r="H70" s="11">
        <f t="shared" si="6"/>
        <v>0</v>
      </c>
      <c r="I70" s="12">
        <v>0</v>
      </c>
      <c r="J70" s="16">
        <v>0</v>
      </c>
    </row>
    <row r="71" spans="1:10" ht="15.75">
      <c r="A71" s="9">
        <v>630327</v>
      </c>
      <c r="B71" s="10" t="s">
        <v>62</v>
      </c>
      <c r="C71" s="11">
        <f t="shared" si="2"/>
        <v>349</v>
      </c>
      <c r="D71" s="12">
        <v>139</v>
      </c>
      <c r="E71" s="13">
        <v>210</v>
      </c>
      <c r="F71" s="14">
        <f t="shared" si="4"/>
        <v>0.3982808022922636</v>
      </c>
      <c r="G71" s="15">
        <f t="shared" si="5"/>
        <v>0.6017191977077364</v>
      </c>
      <c r="H71" s="11">
        <f>SUM(I71:J71)</f>
        <v>16082.56</v>
      </c>
      <c r="I71" s="12">
        <v>0</v>
      </c>
      <c r="J71" s="16">
        <v>16082.56</v>
      </c>
    </row>
    <row r="72" spans="1:10" ht="16.5" thickBot="1">
      <c r="A72" s="17">
        <v>630279</v>
      </c>
      <c r="B72" s="18" t="s">
        <v>63</v>
      </c>
      <c r="C72" s="19">
        <f t="shared" si="2"/>
        <v>1876.5</v>
      </c>
      <c r="D72" s="20">
        <v>905.5</v>
      </c>
      <c r="E72" s="21">
        <v>971</v>
      </c>
      <c r="F72" s="22">
        <f t="shared" si="4"/>
        <v>0.48254729549693576</v>
      </c>
      <c r="G72" s="23">
        <f t="shared" si="5"/>
        <v>0.5174527045030642</v>
      </c>
      <c r="H72" s="19">
        <f t="shared" si="6"/>
        <v>0</v>
      </c>
      <c r="I72" s="20">
        <v>0</v>
      </c>
      <c r="J72" s="24">
        <v>0</v>
      </c>
    </row>
    <row r="73" spans="1:10" ht="16.5" thickBot="1">
      <c r="A73" s="25"/>
      <c r="B73" s="26"/>
      <c r="C73" s="27">
        <f>SUM(D73:E73)</f>
        <v>3123770.5</v>
      </c>
      <c r="D73" s="27">
        <f>SUM(D9:D72)</f>
        <v>1958594.5</v>
      </c>
      <c r="E73" s="27">
        <f>SUM(E9:E72)</f>
        <v>1165176</v>
      </c>
      <c r="F73" s="28">
        <f t="shared" si="4"/>
        <v>0.6269969256704357</v>
      </c>
      <c r="G73" s="29">
        <f t="shared" si="5"/>
        <v>0.3730030743295642</v>
      </c>
      <c r="H73" s="30">
        <f t="shared" si="6"/>
        <v>166047476.43</v>
      </c>
      <c r="I73" s="31">
        <f>SUM(I9:I72)</f>
        <v>40191092.36</v>
      </c>
      <c r="J73" s="32">
        <f>SUM(J9:J72)</f>
        <v>125856384.07000001</v>
      </c>
    </row>
    <row r="74" spans="8:10" ht="15.75" hidden="1">
      <c r="H74" s="33" t="e">
        <f>SUM(I74:J74)</f>
        <v>#REF!</v>
      </c>
      <c r="I74" s="33" t="e">
        <f>I73+#REF!</f>
        <v>#REF!</v>
      </c>
      <c r="J74" s="33" t="e">
        <f>J73+#REF!</f>
        <v>#REF!</v>
      </c>
    </row>
    <row r="75" spans="8:10" ht="15.75" hidden="1">
      <c r="H75" s="34">
        <v>147343721.15500027</v>
      </c>
      <c r="I75" s="34">
        <v>39268922.2150003</v>
      </c>
      <c r="J75" s="34">
        <v>106460890.94</v>
      </c>
    </row>
    <row r="76" ht="15.75" hidden="1"/>
    <row r="77" spans="8:10" ht="15.75" hidden="1">
      <c r="H77" s="34">
        <f>H75-H73</f>
        <v>-18703755.274999738</v>
      </c>
      <c r="I77" s="34">
        <f>I75-I73</f>
        <v>-922170.1449996978</v>
      </c>
      <c r="J77" s="34">
        <f>J75-J73</f>
        <v>-19395493.13000001</v>
      </c>
    </row>
    <row r="78" spans="8:10" ht="15.75" hidden="1">
      <c r="H78" s="34" t="e">
        <f>I78+J78</f>
        <v>#REF!</v>
      </c>
      <c r="I78" s="34" t="e">
        <f>I75-I74</f>
        <v>#REF!</v>
      </c>
      <c r="J78" s="34" t="e">
        <f>J75-J74</f>
        <v>#REF!</v>
      </c>
    </row>
    <row r="79" ht="15.75" hidden="1"/>
    <row r="80" ht="15.75" hidden="1"/>
    <row r="81" ht="15.75" hidden="1">
      <c r="I81" s="33">
        <f>I9+I10+I12+I18+I22+I23+I24+I25+I26+I27+I28+I30+I31+I32+I33+I34+I39+I42+I43+I45+I48+I49+I50+I51+I52+I54+I55+I61+I63</f>
        <v>2425042.8699999982</v>
      </c>
    </row>
    <row r="82" ht="15.75" hidden="1">
      <c r="I82" s="33" t="e">
        <f>I81+I78</f>
        <v>#REF!</v>
      </c>
    </row>
    <row r="85" spans="1:10" ht="15.75">
      <c r="A85" s="1" t="s">
        <v>74</v>
      </c>
      <c r="B85" s="1"/>
      <c r="C85" s="1"/>
      <c r="D85" s="1"/>
      <c r="E85" s="1"/>
      <c r="F85" s="1"/>
      <c r="G85" s="1"/>
      <c r="H85" s="1"/>
      <c r="I85" s="1"/>
      <c r="J85" s="1" t="s">
        <v>75</v>
      </c>
    </row>
  </sheetData>
  <sheetProtection/>
  <mergeCells count="7">
    <mergeCell ref="A4:J4"/>
    <mergeCell ref="A5:J5"/>
    <mergeCell ref="C7:E7"/>
    <mergeCell ref="F7:G7"/>
    <mergeCell ref="H7:J7"/>
    <mergeCell ref="A7:A8"/>
    <mergeCell ref="B7:B8"/>
  </mergeCells>
  <printOptions/>
  <pageMargins left="0.7086614173228347" right="0.7086614173228347" top="0.4330708661417323" bottom="0.4330708661417323" header="0.31496062992125984" footer="0.2"/>
  <pageSetup fitToHeight="1" fitToWidth="1" horizontalDpi="600" verticalDpi="600" orientation="portrait" paperSize="9" scale="45" r:id="rId1"/>
  <headerFooter>
    <oddFooter>&amp;L&amp;8&amp;Z&amp;F  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view="pageBreakPreview" zoomScale="60" zoomScalePageLayoutView="0" workbookViewId="0" topLeftCell="A1">
      <pane xSplit="2" ySplit="8" topLeftCell="D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69" sqref="R69"/>
    </sheetView>
  </sheetViews>
  <sheetFormatPr defaultColWidth="9.140625" defaultRowHeight="15"/>
  <cols>
    <col min="1" max="1" width="9.140625" style="8" customWidth="1"/>
    <col min="2" max="2" width="46.140625" style="8" customWidth="1"/>
    <col min="3" max="5" width="17.7109375" style="8" customWidth="1"/>
    <col min="6" max="7" width="17.7109375" style="8" hidden="1" customWidth="1"/>
    <col min="8" max="13" width="17.7109375" style="8" customWidth="1"/>
    <col min="14" max="16384" width="9.140625" style="8" customWidth="1"/>
  </cols>
  <sheetData>
    <row r="1" ht="15.75">
      <c r="I1" s="8" t="s">
        <v>81</v>
      </c>
    </row>
    <row r="2" ht="15.75">
      <c r="I2" s="8" t="s">
        <v>82</v>
      </c>
    </row>
    <row r="4" spans="1:10" s="1" customFormat="1" ht="58.5" customHeight="1">
      <c r="A4" s="47" t="s">
        <v>77</v>
      </c>
      <c r="B4" s="47"/>
      <c r="C4" s="48"/>
      <c r="D4" s="48"/>
      <c r="E4" s="48"/>
      <c r="F4" s="48"/>
      <c r="G4" s="48"/>
      <c r="H4" s="48"/>
      <c r="I4" s="48"/>
      <c r="J4" s="48"/>
    </row>
    <row r="5" spans="1:10" s="1" customFormat="1" ht="15.75" customHeight="1">
      <c r="A5" s="47"/>
      <c r="B5" s="47"/>
      <c r="C5" s="48"/>
      <c r="D5" s="48"/>
      <c r="E5" s="48"/>
      <c r="F5" s="48"/>
      <c r="G5" s="48"/>
      <c r="H5" s="48"/>
      <c r="I5" s="48"/>
      <c r="J5" s="48"/>
    </row>
    <row r="6" ht="16.5" thickBot="1">
      <c r="J6" s="8" t="s">
        <v>76</v>
      </c>
    </row>
    <row r="7" spans="1:13" ht="31.5" customHeight="1" thickBot="1">
      <c r="A7" s="52" t="s">
        <v>64</v>
      </c>
      <c r="B7" s="54" t="s">
        <v>65</v>
      </c>
      <c r="C7" s="49" t="s">
        <v>71</v>
      </c>
      <c r="D7" s="50"/>
      <c r="E7" s="50"/>
      <c r="F7" s="50" t="s">
        <v>68</v>
      </c>
      <c r="G7" s="50"/>
      <c r="H7" s="50" t="s">
        <v>69</v>
      </c>
      <c r="I7" s="50"/>
      <c r="J7" s="51"/>
      <c r="K7" s="50" t="s">
        <v>80</v>
      </c>
      <c r="L7" s="50"/>
      <c r="M7" s="51"/>
    </row>
    <row r="8" spans="1:13" ht="66" customHeight="1" thickBot="1">
      <c r="A8" s="53"/>
      <c r="B8" s="55"/>
      <c r="C8" s="2" t="s">
        <v>67</v>
      </c>
      <c r="D8" s="3" t="s">
        <v>73</v>
      </c>
      <c r="E8" s="4" t="s">
        <v>72</v>
      </c>
      <c r="F8" s="5" t="s">
        <v>70</v>
      </c>
      <c r="G8" s="6" t="s">
        <v>66</v>
      </c>
      <c r="H8" s="2" t="s">
        <v>67</v>
      </c>
      <c r="I8" s="3" t="s">
        <v>73</v>
      </c>
      <c r="J8" s="7" t="s">
        <v>72</v>
      </c>
      <c r="K8" s="2" t="s">
        <v>67</v>
      </c>
      <c r="L8" s="3" t="s">
        <v>73</v>
      </c>
      <c r="M8" s="7" t="s">
        <v>72</v>
      </c>
    </row>
    <row r="9" spans="1:13" ht="15.75">
      <c r="A9" s="35">
        <v>630002</v>
      </c>
      <c r="B9" s="36" t="s">
        <v>0</v>
      </c>
      <c r="C9" s="37">
        <f>SUM(D9:E9)</f>
        <v>33864</v>
      </c>
      <c r="D9" s="38">
        <v>24109.5</v>
      </c>
      <c r="E9" s="39">
        <v>9754.5</v>
      </c>
      <c r="F9" s="40">
        <f aca="true" t="shared" si="0" ref="F9:F47">D9/C9</f>
        <v>0.7119507441530829</v>
      </c>
      <c r="G9" s="41">
        <f aca="true" t="shared" si="1" ref="G9:G47">E9/C9</f>
        <v>0.2880492558469171</v>
      </c>
      <c r="H9" s="37">
        <f>SUM(I9:J9)</f>
        <v>1353167.68</v>
      </c>
      <c r="I9" s="38">
        <v>1353167.68</v>
      </c>
      <c r="J9" s="42">
        <v>0</v>
      </c>
      <c r="K9" s="37">
        <f>SUM(L9:M9)</f>
        <v>0</v>
      </c>
      <c r="L9" s="38">
        <f>I9-распред_СМО!I9</f>
        <v>1353167.68</v>
      </c>
      <c r="M9" s="42">
        <f>J9-распред_СМО!J9</f>
        <v>-1353167.68</v>
      </c>
    </row>
    <row r="10" spans="1:13" ht="15.75">
      <c r="A10" s="9">
        <v>630003</v>
      </c>
      <c r="B10" s="10" t="s">
        <v>1</v>
      </c>
      <c r="C10" s="11">
        <f aca="true" t="shared" si="2" ref="C10:C72">SUM(D10:E10)</f>
        <v>11984</v>
      </c>
      <c r="D10" s="12">
        <v>11605.5</v>
      </c>
      <c r="E10" s="13">
        <v>378.5</v>
      </c>
      <c r="F10" s="14">
        <f t="shared" si="0"/>
        <v>0.9684162216288384</v>
      </c>
      <c r="G10" s="15">
        <f t="shared" si="1"/>
        <v>0.031583778371161546</v>
      </c>
      <c r="H10" s="11">
        <f>SUM(I10:J10)</f>
        <v>1687158.96</v>
      </c>
      <c r="I10" s="12">
        <v>0</v>
      </c>
      <c r="J10" s="16">
        <v>1687158.96</v>
      </c>
      <c r="K10" s="37">
        <f aca="true" t="shared" si="3" ref="K10:K72">SUM(L10:M10)</f>
        <v>0</v>
      </c>
      <c r="L10" s="38">
        <f>I10-распред_СМО!I10</f>
        <v>0</v>
      </c>
      <c r="M10" s="42">
        <f>J10-распред_СМО!J10</f>
        <v>0</v>
      </c>
    </row>
    <row r="11" spans="1:13" ht="15.75">
      <c r="A11" s="9">
        <v>630004</v>
      </c>
      <c r="B11" s="10" t="s">
        <v>2</v>
      </c>
      <c r="C11" s="11">
        <f t="shared" si="2"/>
        <v>15923.5</v>
      </c>
      <c r="D11" s="12">
        <v>5585</v>
      </c>
      <c r="E11" s="13">
        <v>10338.5</v>
      </c>
      <c r="F11" s="14">
        <f t="shared" si="0"/>
        <v>0.35073947310578707</v>
      </c>
      <c r="G11" s="15">
        <f t="shared" si="1"/>
        <v>0.649260526894213</v>
      </c>
      <c r="H11" s="11">
        <f aca="true" t="shared" si="4" ref="H11:H72">SUM(I11:J11)</f>
        <v>2080818.9100000001</v>
      </c>
      <c r="I11" s="12">
        <v>0</v>
      </c>
      <c r="J11" s="16">
        <v>2080818.9100000001</v>
      </c>
      <c r="K11" s="37">
        <f t="shared" si="3"/>
        <v>0</v>
      </c>
      <c r="L11" s="38">
        <f>I11-распред_СМО!I11</f>
        <v>0</v>
      </c>
      <c r="M11" s="42">
        <f>J11-распред_СМО!J11</f>
        <v>0</v>
      </c>
    </row>
    <row r="12" spans="1:13" ht="15.75">
      <c r="A12" s="9">
        <v>630005</v>
      </c>
      <c r="B12" s="10" t="s">
        <v>3</v>
      </c>
      <c r="C12" s="11">
        <f t="shared" si="2"/>
        <v>15423.5</v>
      </c>
      <c r="D12" s="12">
        <v>5055</v>
      </c>
      <c r="E12" s="13">
        <v>10368.5</v>
      </c>
      <c r="F12" s="14">
        <f t="shared" si="0"/>
        <v>0.3277466204168963</v>
      </c>
      <c r="G12" s="15">
        <f t="shared" si="1"/>
        <v>0.6722533795831037</v>
      </c>
      <c r="H12" s="11">
        <f t="shared" si="4"/>
        <v>535859.28</v>
      </c>
      <c r="I12" s="12">
        <v>270645.25</v>
      </c>
      <c r="J12" s="16">
        <v>265214.03</v>
      </c>
      <c r="K12" s="37">
        <f t="shared" si="3"/>
        <v>0</v>
      </c>
      <c r="L12" s="38">
        <f>I12-распред_СМО!I12</f>
        <v>0</v>
      </c>
      <c r="M12" s="42">
        <f>J12-распред_СМО!J12</f>
        <v>0</v>
      </c>
    </row>
    <row r="13" spans="1:13" ht="31.5">
      <c r="A13" s="9">
        <v>630006</v>
      </c>
      <c r="B13" s="10" t="s">
        <v>4</v>
      </c>
      <c r="C13" s="11">
        <f t="shared" si="2"/>
        <v>17946</v>
      </c>
      <c r="D13" s="12">
        <v>17488</v>
      </c>
      <c r="E13" s="13">
        <v>458</v>
      </c>
      <c r="F13" s="14">
        <f t="shared" si="0"/>
        <v>0.9744789925331551</v>
      </c>
      <c r="G13" s="15">
        <f t="shared" si="1"/>
        <v>0.025521007466844978</v>
      </c>
      <c r="H13" s="11">
        <f t="shared" si="4"/>
        <v>1694339.1500000001</v>
      </c>
      <c r="I13" s="12">
        <v>0</v>
      </c>
      <c r="J13" s="16">
        <v>1694339.1500000001</v>
      </c>
      <c r="K13" s="37">
        <f t="shared" si="3"/>
        <v>0</v>
      </c>
      <c r="L13" s="38">
        <f>I13-распред_СМО!I13</f>
        <v>0</v>
      </c>
      <c r="M13" s="42">
        <f>J13-распред_СМО!J13</f>
        <v>0</v>
      </c>
    </row>
    <row r="14" spans="1:13" ht="15.75">
      <c r="A14" s="9">
        <v>630007</v>
      </c>
      <c r="B14" s="10" t="s">
        <v>5</v>
      </c>
      <c r="C14" s="11">
        <f t="shared" si="2"/>
        <v>108620</v>
      </c>
      <c r="D14" s="12">
        <v>34530.5</v>
      </c>
      <c r="E14" s="13">
        <v>74089.5</v>
      </c>
      <c r="F14" s="14">
        <f t="shared" si="0"/>
        <v>0.31790185969434726</v>
      </c>
      <c r="G14" s="15">
        <f t="shared" si="1"/>
        <v>0.6820981403056527</v>
      </c>
      <c r="H14" s="11">
        <f t="shared" si="4"/>
        <v>5779067.05</v>
      </c>
      <c r="I14" s="12">
        <v>425741.02999999933</v>
      </c>
      <c r="J14" s="16">
        <v>5353326.0200000005</v>
      </c>
      <c r="K14" s="37">
        <f t="shared" si="3"/>
        <v>0</v>
      </c>
      <c r="L14" s="38">
        <f>I14-распред_СМО!I14</f>
        <v>0</v>
      </c>
      <c r="M14" s="42">
        <f>J14-распред_СМО!J14</f>
        <v>0</v>
      </c>
    </row>
    <row r="15" spans="1:13" ht="15.75">
      <c r="A15" s="9">
        <v>630008</v>
      </c>
      <c r="B15" s="10" t="s">
        <v>6</v>
      </c>
      <c r="C15" s="11">
        <f t="shared" si="2"/>
        <v>10019.5</v>
      </c>
      <c r="D15" s="12">
        <v>9690</v>
      </c>
      <c r="E15" s="13">
        <v>329.5</v>
      </c>
      <c r="F15" s="14">
        <f t="shared" si="0"/>
        <v>0.9671141274514696</v>
      </c>
      <c r="G15" s="15">
        <f t="shared" si="1"/>
        <v>0.032885872548530364</v>
      </c>
      <c r="H15" s="11">
        <f t="shared" si="4"/>
        <v>1709183.48</v>
      </c>
      <c r="I15" s="12">
        <v>296017.9299999997</v>
      </c>
      <c r="J15" s="16">
        <v>1413165.5500000003</v>
      </c>
      <c r="K15" s="37">
        <f t="shared" si="3"/>
        <v>0</v>
      </c>
      <c r="L15" s="38">
        <f>I15-распред_СМО!I15</f>
        <v>0</v>
      </c>
      <c r="M15" s="42">
        <f>J15-распред_СМО!J15</f>
        <v>0</v>
      </c>
    </row>
    <row r="16" spans="1:13" ht="15.75">
      <c r="A16" s="9">
        <v>630009</v>
      </c>
      <c r="B16" s="10" t="s">
        <v>7</v>
      </c>
      <c r="C16" s="11">
        <f t="shared" si="2"/>
        <v>79812</v>
      </c>
      <c r="D16" s="12">
        <v>39008</v>
      </c>
      <c r="E16" s="13">
        <v>40804</v>
      </c>
      <c r="F16" s="14">
        <f t="shared" si="0"/>
        <v>0.4887485591139177</v>
      </c>
      <c r="G16" s="15">
        <f t="shared" si="1"/>
        <v>0.5112514408860823</v>
      </c>
      <c r="H16" s="11">
        <f t="shared" si="4"/>
        <v>4664831.44</v>
      </c>
      <c r="I16" s="12">
        <v>4664831.44</v>
      </c>
      <c r="J16" s="16">
        <v>0</v>
      </c>
      <c r="K16" s="37">
        <f t="shared" si="3"/>
        <v>0</v>
      </c>
      <c r="L16" s="38">
        <f>I16-распред_СМО!I16</f>
        <v>0</v>
      </c>
      <c r="M16" s="42">
        <f>J16-распред_СМО!J16</f>
        <v>0</v>
      </c>
    </row>
    <row r="17" spans="1:13" ht="15.75">
      <c r="A17" s="9">
        <v>630010</v>
      </c>
      <c r="B17" s="10" t="s">
        <v>8</v>
      </c>
      <c r="C17" s="11">
        <f t="shared" si="2"/>
        <v>17698</v>
      </c>
      <c r="D17" s="12">
        <v>17511</v>
      </c>
      <c r="E17" s="13">
        <v>187</v>
      </c>
      <c r="F17" s="14">
        <f t="shared" si="0"/>
        <v>0.9894338343315628</v>
      </c>
      <c r="G17" s="15">
        <f t="shared" si="1"/>
        <v>0.010566165668437112</v>
      </c>
      <c r="H17" s="11">
        <f t="shared" si="4"/>
        <v>1572893.16</v>
      </c>
      <c r="I17" s="12">
        <v>1572893.16</v>
      </c>
      <c r="J17" s="16">
        <v>0</v>
      </c>
      <c r="K17" s="37">
        <f t="shared" si="3"/>
        <v>0</v>
      </c>
      <c r="L17" s="38">
        <f>I17-распред_СМО!I17</f>
        <v>0</v>
      </c>
      <c r="M17" s="42">
        <f>J17-распред_СМО!J17</f>
        <v>0</v>
      </c>
    </row>
    <row r="18" spans="1:13" ht="15.75">
      <c r="A18" s="9">
        <v>630011</v>
      </c>
      <c r="B18" s="10" t="s">
        <v>9</v>
      </c>
      <c r="C18" s="11">
        <f t="shared" si="2"/>
        <v>14278.5</v>
      </c>
      <c r="D18" s="12">
        <v>7219.5</v>
      </c>
      <c r="E18" s="13">
        <v>7059</v>
      </c>
      <c r="F18" s="14">
        <f t="shared" si="0"/>
        <v>0.5056203382708268</v>
      </c>
      <c r="G18" s="15">
        <f t="shared" si="1"/>
        <v>0.49437966172917325</v>
      </c>
      <c r="H18" s="11">
        <f t="shared" si="4"/>
        <v>1378878.93</v>
      </c>
      <c r="I18" s="12">
        <v>0</v>
      </c>
      <c r="J18" s="16">
        <v>1378878.93</v>
      </c>
      <c r="K18" s="37">
        <f t="shared" si="3"/>
        <v>0</v>
      </c>
      <c r="L18" s="38">
        <f>I18-распред_СМО!I18</f>
        <v>0</v>
      </c>
      <c r="M18" s="42">
        <f>J18-распред_СМО!J18</f>
        <v>0</v>
      </c>
    </row>
    <row r="19" spans="1:13" ht="15.75">
      <c r="A19" s="9">
        <v>630012</v>
      </c>
      <c r="B19" s="10" t="s">
        <v>10</v>
      </c>
      <c r="C19" s="11">
        <f t="shared" si="2"/>
        <v>50892</v>
      </c>
      <c r="D19" s="12">
        <v>25215</v>
      </c>
      <c r="E19" s="13">
        <v>25677</v>
      </c>
      <c r="F19" s="14">
        <f t="shared" si="0"/>
        <v>0.49546097618486207</v>
      </c>
      <c r="G19" s="15">
        <f t="shared" si="1"/>
        <v>0.5045390238151379</v>
      </c>
      <c r="H19" s="11">
        <f t="shared" si="4"/>
        <v>1574586.24</v>
      </c>
      <c r="I19" s="12">
        <v>1413185.709999999</v>
      </c>
      <c r="J19" s="16">
        <v>161400.53000000096</v>
      </c>
      <c r="K19" s="37">
        <f t="shared" si="3"/>
        <v>0</v>
      </c>
      <c r="L19" s="38">
        <f>I19-распред_СМО!I19</f>
        <v>0</v>
      </c>
      <c r="M19" s="42">
        <f>J19-распред_СМО!J19</f>
        <v>0</v>
      </c>
    </row>
    <row r="20" spans="1:13" ht="15.75">
      <c r="A20" s="9">
        <v>630013</v>
      </c>
      <c r="B20" s="10" t="s">
        <v>11</v>
      </c>
      <c r="C20" s="11">
        <f t="shared" si="2"/>
        <v>38809</v>
      </c>
      <c r="D20" s="12">
        <v>28858</v>
      </c>
      <c r="E20" s="13">
        <v>9951</v>
      </c>
      <c r="F20" s="14">
        <f t="shared" si="0"/>
        <v>0.7435904042876652</v>
      </c>
      <c r="G20" s="15">
        <f t="shared" si="1"/>
        <v>0.2564095957123348</v>
      </c>
      <c r="H20" s="11">
        <f t="shared" si="4"/>
        <v>1537929.76</v>
      </c>
      <c r="I20" s="12">
        <v>1537929.76</v>
      </c>
      <c r="J20" s="16">
        <v>0</v>
      </c>
      <c r="K20" s="37">
        <f t="shared" si="3"/>
        <v>0</v>
      </c>
      <c r="L20" s="38">
        <f>I20-распред_СМО!I20</f>
        <v>0</v>
      </c>
      <c r="M20" s="42">
        <f>J20-распред_СМО!J20</f>
        <v>0</v>
      </c>
    </row>
    <row r="21" spans="1:13" ht="15.75">
      <c r="A21" s="9">
        <v>630014</v>
      </c>
      <c r="B21" s="10" t="s">
        <v>12</v>
      </c>
      <c r="C21" s="11">
        <f t="shared" si="2"/>
        <v>10799</v>
      </c>
      <c r="D21" s="12">
        <v>10588</v>
      </c>
      <c r="E21" s="13">
        <v>211</v>
      </c>
      <c r="F21" s="14">
        <f t="shared" si="0"/>
        <v>0.980461153810538</v>
      </c>
      <c r="G21" s="15">
        <f t="shared" si="1"/>
        <v>0.019538846189461986</v>
      </c>
      <c r="H21" s="11">
        <f t="shared" si="4"/>
        <v>1608149.83</v>
      </c>
      <c r="I21" s="12">
        <v>1608149.83</v>
      </c>
      <c r="J21" s="16">
        <v>0</v>
      </c>
      <c r="K21" s="37">
        <f t="shared" si="3"/>
        <v>0</v>
      </c>
      <c r="L21" s="38">
        <f>I21-распред_СМО!I21</f>
        <v>0</v>
      </c>
      <c r="M21" s="42">
        <f>J21-распред_СМО!J21</f>
        <v>0</v>
      </c>
    </row>
    <row r="22" spans="1:13" ht="15.75">
      <c r="A22" s="9">
        <v>630015</v>
      </c>
      <c r="B22" s="10" t="s">
        <v>13</v>
      </c>
      <c r="C22" s="11">
        <f t="shared" si="2"/>
        <v>34718.5</v>
      </c>
      <c r="D22" s="12">
        <v>34162.5</v>
      </c>
      <c r="E22" s="13">
        <v>556</v>
      </c>
      <c r="F22" s="14">
        <f t="shared" si="0"/>
        <v>0.9839854832438037</v>
      </c>
      <c r="G22" s="15">
        <f t="shared" si="1"/>
        <v>0.016014516756196265</v>
      </c>
      <c r="H22" s="11">
        <f t="shared" si="4"/>
        <v>1198171.53</v>
      </c>
      <c r="I22" s="12">
        <v>0</v>
      </c>
      <c r="J22" s="16">
        <v>1198171.53</v>
      </c>
      <c r="K22" s="37">
        <f t="shared" si="3"/>
        <v>0</v>
      </c>
      <c r="L22" s="38">
        <f>I22-распред_СМО!I22</f>
        <v>0</v>
      </c>
      <c r="M22" s="42">
        <f>J22-распред_СМО!J22</f>
        <v>0</v>
      </c>
    </row>
    <row r="23" spans="1:13" ht="31.5">
      <c r="A23" s="9">
        <v>630016</v>
      </c>
      <c r="B23" s="10" t="s">
        <v>14</v>
      </c>
      <c r="C23" s="11">
        <f t="shared" si="2"/>
        <v>13360</v>
      </c>
      <c r="D23" s="12">
        <v>4837.5</v>
      </c>
      <c r="E23" s="13">
        <v>8522.5</v>
      </c>
      <c r="F23" s="14">
        <f t="shared" si="0"/>
        <v>0.36208832335329344</v>
      </c>
      <c r="G23" s="15">
        <f t="shared" si="1"/>
        <v>0.6379116766467066</v>
      </c>
      <c r="H23" s="11">
        <f t="shared" si="4"/>
        <v>1549000.57</v>
      </c>
      <c r="I23" s="12">
        <v>1300000</v>
      </c>
      <c r="J23" s="16">
        <v>249000.57000000007</v>
      </c>
      <c r="K23" s="37">
        <f t="shared" si="3"/>
        <v>0</v>
      </c>
      <c r="L23" s="38">
        <f>I23-распред_СМО!I23</f>
        <v>1300000</v>
      </c>
      <c r="M23" s="42">
        <f>J23-распред_СМО!J23</f>
        <v>-1300000</v>
      </c>
    </row>
    <row r="24" spans="1:13" ht="15.75">
      <c r="A24" s="9">
        <v>630017</v>
      </c>
      <c r="B24" s="10" t="s">
        <v>15</v>
      </c>
      <c r="C24" s="11">
        <f t="shared" si="2"/>
        <v>44270</v>
      </c>
      <c r="D24" s="12">
        <v>39168</v>
      </c>
      <c r="E24" s="13">
        <v>5102</v>
      </c>
      <c r="F24" s="14">
        <f t="shared" si="0"/>
        <v>0.8847526541676078</v>
      </c>
      <c r="G24" s="15">
        <f t="shared" si="1"/>
        <v>0.11524734583239214</v>
      </c>
      <c r="H24" s="11">
        <f t="shared" si="4"/>
        <v>2981397.67</v>
      </c>
      <c r="I24" s="12">
        <v>0</v>
      </c>
      <c r="J24" s="16">
        <v>2981397.67</v>
      </c>
      <c r="K24" s="37">
        <f t="shared" si="3"/>
        <v>0</v>
      </c>
      <c r="L24" s="38">
        <f>I24-распред_СМО!I24</f>
        <v>0</v>
      </c>
      <c r="M24" s="42">
        <f>J24-распред_СМО!J24</f>
        <v>0</v>
      </c>
    </row>
    <row r="25" spans="1:13" ht="15.75">
      <c r="A25" s="9">
        <v>630018</v>
      </c>
      <c r="B25" s="10" t="s">
        <v>16</v>
      </c>
      <c r="C25" s="11">
        <f t="shared" si="2"/>
        <v>17742</v>
      </c>
      <c r="D25" s="12">
        <v>6085.5</v>
      </c>
      <c r="E25" s="13">
        <v>11656.5</v>
      </c>
      <c r="F25" s="14">
        <f t="shared" si="0"/>
        <v>0.34299966181941155</v>
      </c>
      <c r="G25" s="15">
        <f t="shared" si="1"/>
        <v>0.6570003381805885</v>
      </c>
      <c r="H25" s="11">
        <f>SUM(I25:J25)</f>
        <v>2061222.02</v>
      </c>
      <c r="I25" s="12">
        <v>0</v>
      </c>
      <c r="J25" s="16">
        <v>2061222.02</v>
      </c>
      <c r="K25" s="37">
        <f t="shared" si="3"/>
        <v>0</v>
      </c>
      <c r="L25" s="38">
        <f>I25-распред_СМО!I25</f>
        <v>0</v>
      </c>
      <c r="M25" s="42">
        <f>J25-распред_СМО!J25</f>
        <v>0</v>
      </c>
    </row>
    <row r="26" spans="1:13" ht="15.75">
      <c r="A26" s="9">
        <v>630019</v>
      </c>
      <c r="B26" s="10" t="s">
        <v>17</v>
      </c>
      <c r="C26" s="11">
        <f t="shared" si="2"/>
        <v>38712</v>
      </c>
      <c r="D26" s="12">
        <v>38237</v>
      </c>
      <c r="E26" s="13">
        <v>475</v>
      </c>
      <c r="F26" s="14">
        <f t="shared" si="0"/>
        <v>0.9877299028724943</v>
      </c>
      <c r="G26" s="15">
        <f t="shared" si="1"/>
        <v>0.012270097127505684</v>
      </c>
      <c r="H26" s="11">
        <f>SUM(I26:J26)</f>
        <v>2392274.98</v>
      </c>
      <c r="I26" s="12">
        <v>1509853.9899999984</v>
      </c>
      <c r="J26" s="16">
        <v>882420.9900000016</v>
      </c>
      <c r="K26" s="37">
        <f t="shared" si="3"/>
        <v>0</v>
      </c>
      <c r="L26" s="38">
        <f>I26-распред_СМО!I26</f>
        <v>0</v>
      </c>
      <c r="M26" s="42">
        <f>J26-распред_СМО!J26</f>
        <v>0</v>
      </c>
    </row>
    <row r="27" spans="1:13" ht="15.75">
      <c r="A27" s="9">
        <v>630020</v>
      </c>
      <c r="B27" s="10" t="s">
        <v>18</v>
      </c>
      <c r="C27" s="11">
        <f t="shared" si="2"/>
        <v>60738</v>
      </c>
      <c r="D27" s="12">
        <v>57147</v>
      </c>
      <c r="E27" s="13">
        <v>3591</v>
      </c>
      <c r="F27" s="14">
        <f t="shared" si="0"/>
        <v>0.9408772103131483</v>
      </c>
      <c r="G27" s="15">
        <f t="shared" si="1"/>
        <v>0.05912278968685172</v>
      </c>
      <c r="H27" s="11">
        <f>SUM(I27:J27)</f>
        <v>3975443.1199999996</v>
      </c>
      <c r="I27" s="12">
        <v>0</v>
      </c>
      <c r="J27" s="16">
        <v>3975443.1199999996</v>
      </c>
      <c r="K27" s="37">
        <f t="shared" si="3"/>
        <v>0</v>
      </c>
      <c r="L27" s="38">
        <f>I27-распред_СМО!I27</f>
        <v>0</v>
      </c>
      <c r="M27" s="42">
        <f>J27-распред_СМО!J27</f>
        <v>0</v>
      </c>
    </row>
    <row r="28" spans="1:13" ht="15.75">
      <c r="A28" s="9">
        <v>630022</v>
      </c>
      <c r="B28" s="10" t="s">
        <v>19</v>
      </c>
      <c r="C28" s="11">
        <f t="shared" si="2"/>
        <v>11915.5</v>
      </c>
      <c r="D28" s="12">
        <v>11729</v>
      </c>
      <c r="E28" s="13">
        <v>186.5</v>
      </c>
      <c r="F28" s="14">
        <f t="shared" si="0"/>
        <v>0.9843481179975662</v>
      </c>
      <c r="G28" s="15">
        <f t="shared" si="1"/>
        <v>0.015651882002433806</v>
      </c>
      <c r="H28" s="11">
        <f>SUM(I28:J28)</f>
        <v>1800409.4100000001</v>
      </c>
      <c r="I28" s="12">
        <v>0</v>
      </c>
      <c r="J28" s="16">
        <v>1800409.4100000001</v>
      </c>
      <c r="K28" s="37">
        <f t="shared" si="3"/>
        <v>0</v>
      </c>
      <c r="L28" s="38">
        <f>I28-распред_СМО!I28</f>
        <v>0</v>
      </c>
      <c r="M28" s="42">
        <f>J28-распред_СМО!J28</f>
        <v>0</v>
      </c>
    </row>
    <row r="29" spans="1:13" ht="15.75">
      <c r="A29" s="9">
        <v>630023</v>
      </c>
      <c r="B29" s="10" t="s">
        <v>20</v>
      </c>
      <c r="C29" s="11">
        <f t="shared" si="2"/>
        <v>11388.5</v>
      </c>
      <c r="D29" s="12">
        <v>5680.5</v>
      </c>
      <c r="E29" s="13">
        <v>5708</v>
      </c>
      <c r="F29" s="14">
        <f t="shared" si="0"/>
        <v>0.49879264169996046</v>
      </c>
      <c r="G29" s="15">
        <f t="shared" si="1"/>
        <v>0.5012073583000395</v>
      </c>
      <c r="H29" s="11">
        <f t="shared" si="4"/>
        <v>1321174.71</v>
      </c>
      <c r="I29" s="12">
        <v>359825.5900000003</v>
      </c>
      <c r="J29" s="16">
        <v>961349.1199999996</v>
      </c>
      <c r="K29" s="37">
        <f t="shared" si="3"/>
        <v>0</v>
      </c>
      <c r="L29" s="38">
        <f>I29-распред_СМО!I29</f>
        <v>0</v>
      </c>
      <c r="M29" s="42">
        <f>J29-распред_СМО!J29</f>
        <v>0</v>
      </c>
    </row>
    <row r="30" spans="1:13" ht="15.75">
      <c r="A30" s="9">
        <v>630024</v>
      </c>
      <c r="B30" s="10" t="s">
        <v>21</v>
      </c>
      <c r="C30" s="11">
        <f t="shared" si="2"/>
        <v>11861.5</v>
      </c>
      <c r="D30" s="12">
        <v>11628.5</v>
      </c>
      <c r="E30" s="13">
        <v>233</v>
      </c>
      <c r="F30" s="14">
        <f t="shared" si="0"/>
        <v>0.9803566159423345</v>
      </c>
      <c r="G30" s="15">
        <f t="shared" si="1"/>
        <v>0.019643384057665556</v>
      </c>
      <c r="H30" s="11">
        <f t="shared" si="4"/>
        <v>1818161.01</v>
      </c>
      <c r="I30" s="12">
        <v>0</v>
      </c>
      <c r="J30" s="16">
        <v>1818161.01</v>
      </c>
      <c r="K30" s="37">
        <f t="shared" si="3"/>
        <v>0</v>
      </c>
      <c r="L30" s="38">
        <f>I30-распред_СМО!I30</f>
        <v>0</v>
      </c>
      <c r="M30" s="42">
        <f>J30-распред_СМО!J30</f>
        <v>0</v>
      </c>
    </row>
    <row r="31" spans="1:13" ht="15.75">
      <c r="A31" s="9">
        <v>630025</v>
      </c>
      <c r="B31" s="10" t="s">
        <v>22</v>
      </c>
      <c r="C31" s="11">
        <f t="shared" si="2"/>
        <v>16496.5</v>
      </c>
      <c r="D31" s="12">
        <v>14289</v>
      </c>
      <c r="E31" s="13">
        <v>2207.5</v>
      </c>
      <c r="F31" s="14">
        <f t="shared" si="0"/>
        <v>0.8661837359439881</v>
      </c>
      <c r="G31" s="15">
        <f t="shared" si="1"/>
        <v>0.13381626405601188</v>
      </c>
      <c r="H31" s="11">
        <f t="shared" si="4"/>
        <v>655541.25</v>
      </c>
      <c r="I31" s="12">
        <v>0</v>
      </c>
      <c r="J31" s="16">
        <v>655541.25</v>
      </c>
      <c r="K31" s="37">
        <f t="shared" si="3"/>
        <v>0</v>
      </c>
      <c r="L31" s="38">
        <f>I31-распред_СМО!I31</f>
        <v>0</v>
      </c>
      <c r="M31" s="42">
        <f>J31-распред_СМО!J31</f>
        <v>0</v>
      </c>
    </row>
    <row r="32" spans="1:13" ht="15.75">
      <c r="A32" s="9">
        <v>630026</v>
      </c>
      <c r="B32" s="10" t="s">
        <v>23</v>
      </c>
      <c r="C32" s="11">
        <f t="shared" si="2"/>
        <v>8441.5</v>
      </c>
      <c r="D32" s="12">
        <v>8341</v>
      </c>
      <c r="E32" s="13">
        <v>100.5</v>
      </c>
      <c r="F32" s="14">
        <f t="shared" si="0"/>
        <v>0.9880945329621513</v>
      </c>
      <c r="G32" s="15">
        <f t="shared" si="1"/>
        <v>0.011905467037848724</v>
      </c>
      <c r="H32" s="11">
        <f t="shared" si="4"/>
        <v>1858008.6700000002</v>
      </c>
      <c r="I32" s="12">
        <v>0</v>
      </c>
      <c r="J32" s="16">
        <v>1858008.6700000002</v>
      </c>
      <c r="K32" s="37">
        <f t="shared" si="3"/>
        <v>0</v>
      </c>
      <c r="L32" s="38">
        <f>I32-распред_СМО!I32</f>
        <v>0</v>
      </c>
      <c r="M32" s="42">
        <f>J32-распред_СМО!J32</f>
        <v>0</v>
      </c>
    </row>
    <row r="33" spans="1:13" ht="15.75">
      <c r="A33" s="9">
        <v>630027</v>
      </c>
      <c r="B33" s="10" t="s">
        <v>24</v>
      </c>
      <c r="C33" s="11">
        <f t="shared" si="2"/>
        <v>7024</v>
      </c>
      <c r="D33" s="12">
        <v>6810</v>
      </c>
      <c r="E33" s="13">
        <v>214</v>
      </c>
      <c r="F33" s="14">
        <f t="shared" si="0"/>
        <v>0.9695330296127562</v>
      </c>
      <c r="G33" s="15">
        <f t="shared" si="1"/>
        <v>0.030466970387243737</v>
      </c>
      <c r="H33" s="11">
        <f t="shared" si="4"/>
        <v>1445105.42</v>
      </c>
      <c r="I33" s="12">
        <v>0</v>
      </c>
      <c r="J33" s="16">
        <v>1445105.42</v>
      </c>
      <c r="K33" s="37">
        <f t="shared" si="3"/>
        <v>0</v>
      </c>
      <c r="L33" s="38">
        <f>I33-распред_СМО!I33</f>
        <v>0</v>
      </c>
      <c r="M33" s="42">
        <f>J33-распред_СМО!J33</f>
        <v>0</v>
      </c>
    </row>
    <row r="34" spans="1:13" ht="15.75">
      <c r="A34" s="9">
        <v>630028</v>
      </c>
      <c r="B34" s="10" t="s">
        <v>25</v>
      </c>
      <c r="C34" s="11">
        <f t="shared" si="2"/>
        <v>55453.5</v>
      </c>
      <c r="D34" s="12">
        <v>49405.5</v>
      </c>
      <c r="E34" s="13">
        <v>6048</v>
      </c>
      <c r="F34" s="14">
        <f t="shared" si="0"/>
        <v>0.8909356487868214</v>
      </c>
      <c r="G34" s="15">
        <f t="shared" si="1"/>
        <v>0.1090643512131786</v>
      </c>
      <c r="H34" s="11">
        <f t="shared" si="4"/>
        <v>3492328.91</v>
      </c>
      <c r="I34" s="12">
        <v>0</v>
      </c>
      <c r="J34" s="16">
        <v>3492328.91</v>
      </c>
      <c r="K34" s="37">
        <f t="shared" si="3"/>
        <v>0</v>
      </c>
      <c r="L34" s="38">
        <f>I34-распред_СМО!I34</f>
        <v>0</v>
      </c>
      <c r="M34" s="42">
        <f>J34-распред_СМО!J34</f>
        <v>0</v>
      </c>
    </row>
    <row r="35" spans="1:13" ht="15.75">
      <c r="A35" s="9">
        <v>630029</v>
      </c>
      <c r="B35" s="10" t="s">
        <v>26</v>
      </c>
      <c r="C35" s="11">
        <f t="shared" si="2"/>
        <v>101265.5</v>
      </c>
      <c r="D35" s="12">
        <v>35278</v>
      </c>
      <c r="E35" s="13">
        <v>65987.5</v>
      </c>
      <c r="F35" s="14">
        <f t="shared" si="0"/>
        <v>0.34837136043371136</v>
      </c>
      <c r="G35" s="15">
        <f t="shared" si="1"/>
        <v>0.6516286395662886</v>
      </c>
      <c r="H35" s="11">
        <f t="shared" si="4"/>
        <v>4480312.59</v>
      </c>
      <c r="I35" s="12">
        <v>4480312.59</v>
      </c>
      <c r="J35" s="16">
        <v>0</v>
      </c>
      <c r="K35" s="37">
        <f t="shared" si="3"/>
        <v>0</v>
      </c>
      <c r="L35" s="38">
        <f>I35-распред_СМО!I35</f>
        <v>0</v>
      </c>
      <c r="M35" s="42">
        <f>J35-распред_СМО!J35</f>
        <v>0</v>
      </c>
    </row>
    <row r="36" spans="1:13" ht="15.75">
      <c r="A36" s="9">
        <v>630032</v>
      </c>
      <c r="B36" s="10" t="s">
        <v>27</v>
      </c>
      <c r="C36" s="11">
        <f t="shared" si="2"/>
        <v>19888</v>
      </c>
      <c r="D36" s="12">
        <v>13187.5</v>
      </c>
      <c r="E36" s="13">
        <v>6700.5</v>
      </c>
      <c r="F36" s="14">
        <f t="shared" si="0"/>
        <v>0.6630882944489139</v>
      </c>
      <c r="G36" s="15">
        <f t="shared" si="1"/>
        <v>0.33691170555108607</v>
      </c>
      <c r="H36" s="11">
        <f t="shared" si="4"/>
        <v>1554826.93</v>
      </c>
      <c r="I36" s="12">
        <v>1554826.93</v>
      </c>
      <c r="J36" s="16">
        <v>0</v>
      </c>
      <c r="K36" s="37">
        <f t="shared" si="3"/>
        <v>0</v>
      </c>
      <c r="L36" s="38">
        <f>I36-распред_СМО!I36</f>
        <v>0</v>
      </c>
      <c r="M36" s="42">
        <f>J36-распред_СМО!J36</f>
        <v>0</v>
      </c>
    </row>
    <row r="37" spans="1:13" ht="31.5">
      <c r="A37" s="9">
        <v>630033</v>
      </c>
      <c r="B37" s="10" t="s">
        <v>28</v>
      </c>
      <c r="C37" s="11">
        <f t="shared" si="2"/>
        <v>44401</v>
      </c>
      <c r="D37" s="12">
        <v>32730.5</v>
      </c>
      <c r="E37" s="13">
        <v>11670.5</v>
      </c>
      <c r="F37" s="14">
        <f t="shared" si="0"/>
        <v>0.7371568207923245</v>
      </c>
      <c r="G37" s="15">
        <f t="shared" si="1"/>
        <v>0.2628431792076755</v>
      </c>
      <c r="H37" s="11">
        <f t="shared" si="4"/>
        <v>1578530.31</v>
      </c>
      <c r="I37" s="12">
        <v>663954.6099999994</v>
      </c>
      <c r="J37" s="16">
        <v>914575.7000000007</v>
      </c>
      <c r="K37" s="37">
        <f t="shared" si="3"/>
        <v>0</v>
      </c>
      <c r="L37" s="38">
        <f>I37-распред_СМО!I37</f>
        <v>0</v>
      </c>
      <c r="M37" s="42">
        <f>J37-распред_СМО!J37</f>
        <v>0</v>
      </c>
    </row>
    <row r="38" spans="1:13" ht="15.75">
      <c r="A38" s="9">
        <v>630036</v>
      </c>
      <c r="B38" s="10" t="s">
        <v>29</v>
      </c>
      <c r="C38" s="11">
        <f t="shared" si="2"/>
        <v>172324</v>
      </c>
      <c r="D38" s="12">
        <v>124907</v>
      </c>
      <c r="E38" s="13">
        <v>47417</v>
      </c>
      <c r="F38" s="14">
        <f t="shared" si="0"/>
        <v>0.7248380956802303</v>
      </c>
      <c r="G38" s="15">
        <f t="shared" si="1"/>
        <v>0.2751619043197697</v>
      </c>
      <c r="H38" s="11">
        <f t="shared" si="4"/>
        <v>9277112.42</v>
      </c>
      <c r="I38" s="12">
        <v>2621786.8200000003</v>
      </c>
      <c r="J38" s="16">
        <v>6655325.6</v>
      </c>
      <c r="K38" s="37">
        <f t="shared" si="3"/>
        <v>0</v>
      </c>
      <c r="L38" s="38">
        <f>I38-распред_СМО!I38</f>
        <v>0</v>
      </c>
      <c r="M38" s="42">
        <f>J38-распред_СМО!J38</f>
        <v>0</v>
      </c>
    </row>
    <row r="39" spans="1:13" ht="15.75">
      <c r="A39" s="9">
        <v>630042</v>
      </c>
      <c r="B39" s="10" t="s">
        <v>30</v>
      </c>
      <c r="C39" s="11">
        <f t="shared" si="2"/>
        <v>63409</v>
      </c>
      <c r="D39" s="12">
        <v>28096</v>
      </c>
      <c r="E39" s="13">
        <v>35313</v>
      </c>
      <c r="F39" s="14">
        <f t="shared" si="0"/>
        <v>0.44309167468340455</v>
      </c>
      <c r="G39" s="15">
        <f t="shared" si="1"/>
        <v>0.5569083253165954</v>
      </c>
      <c r="H39" s="11">
        <f>SUM(I39:J39)</f>
        <v>4417113.84</v>
      </c>
      <c r="I39" s="12">
        <v>0</v>
      </c>
      <c r="J39" s="16">
        <v>4417113.84</v>
      </c>
      <c r="K39" s="37">
        <f t="shared" si="3"/>
        <v>0</v>
      </c>
      <c r="L39" s="38">
        <f>I39-распред_СМО!I39</f>
        <v>0</v>
      </c>
      <c r="M39" s="42">
        <f>J39-распред_СМО!J39</f>
        <v>0</v>
      </c>
    </row>
    <row r="40" spans="1:13" ht="15.75">
      <c r="A40" s="9">
        <v>630051</v>
      </c>
      <c r="B40" s="10" t="s">
        <v>31</v>
      </c>
      <c r="C40" s="11">
        <f t="shared" si="2"/>
        <v>66324.5</v>
      </c>
      <c r="D40" s="12">
        <v>57624</v>
      </c>
      <c r="E40" s="13">
        <v>8700.5</v>
      </c>
      <c r="F40" s="14">
        <f t="shared" si="0"/>
        <v>0.8688192146190322</v>
      </c>
      <c r="G40" s="15">
        <f t="shared" si="1"/>
        <v>0.1311807853809678</v>
      </c>
      <c r="H40" s="11">
        <f t="shared" si="4"/>
        <v>2178936.31</v>
      </c>
      <c r="I40" s="12">
        <v>2178936.31</v>
      </c>
      <c r="J40" s="16">
        <v>0</v>
      </c>
      <c r="K40" s="37">
        <f t="shared" si="3"/>
        <v>0</v>
      </c>
      <c r="L40" s="38">
        <f>I40-распред_СМО!I40</f>
        <v>0</v>
      </c>
      <c r="M40" s="42">
        <f>J40-распред_СМО!J40</f>
        <v>0</v>
      </c>
    </row>
    <row r="41" spans="1:13" ht="15.75">
      <c r="A41" s="9">
        <v>630052</v>
      </c>
      <c r="B41" s="10" t="s">
        <v>32</v>
      </c>
      <c r="C41" s="11">
        <f t="shared" si="2"/>
        <v>288070</v>
      </c>
      <c r="D41" s="12">
        <v>247551</v>
      </c>
      <c r="E41" s="13">
        <v>40519</v>
      </c>
      <c r="F41" s="14">
        <f t="shared" si="0"/>
        <v>0.8593432151907523</v>
      </c>
      <c r="G41" s="15">
        <f t="shared" si="1"/>
        <v>0.14065678480924776</v>
      </c>
      <c r="H41" s="11">
        <f t="shared" si="4"/>
        <v>12981585.36</v>
      </c>
      <c r="I41" s="12">
        <v>1535951.0100000054</v>
      </c>
      <c r="J41" s="16">
        <v>11445634.349999994</v>
      </c>
      <c r="K41" s="37">
        <f t="shared" si="3"/>
        <v>0</v>
      </c>
      <c r="L41" s="38">
        <f>I41-распред_СМО!I41</f>
        <v>0</v>
      </c>
      <c r="M41" s="42">
        <f>J41-распред_СМО!J41</f>
        <v>0</v>
      </c>
    </row>
    <row r="42" spans="1:13" ht="15.75">
      <c r="A42" s="9">
        <v>630061</v>
      </c>
      <c r="B42" s="10" t="s">
        <v>33</v>
      </c>
      <c r="C42" s="11">
        <f t="shared" si="2"/>
        <v>143558.5</v>
      </c>
      <c r="D42" s="12">
        <v>113229</v>
      </c>
      <c r="E42" s="13">
        <v>30329.5</v>
      </c>
      <c r="F42" s="14">
        <f t="shared" si="0"/>
        <v>0.7887307264982568</v>
      </c>
      <c r="G42" s="15">
        <f t="shared" si="1"/>
        <v>0.21126927350174318</v>
      </c>
      <c r="H42" s="11">
        <f t="shared" si="4"/>
        <v>7279932.78</v>
      </c>
      <c r="I42" s="12">
        <v>0</v>
      </c>
      <c r="J42" s="16">
        <v>7279932.78</v>
      </c>
      <c r="K42" s="37">
        <f t="shared" si="3"/>
        <v>0</v>
      </c>
      <c r="L42" s="38">
        <f>I42-распред_СМО!I42</f>
        <v>0</v>
      </c>
      <c r="M42" s="42">
        <f>J42-распред_СМО!J42</f>
        <v>0</v>
      </c>
    </row>
    <row r="43" spans="1:13" ht="15.75">
      <c r="A43" s="9">
        <v>630062</v>
      </c>
      <c r="B43" s="10" t="s">
        <v>34</v>
      </c>
      <c r="C43" s="11">
        <f t="shared" si="2"/>
        <v>92439.5</v>
      </c>
      <c r="D43" s="12">
        <v>77770</v>
      </c>
      <c r="E43" s="13">
        <v>14669.5</v>
      </c>
      <c r="F43" s="14">
        <f t="shared" si="0"/>
        <v>0.8413070170219441</v>
      </c>
      <c r="G43" s="15">
        <f t="shared" si="1"/>
        <v>0.15869298297805592</v>
      </c>
      <c r="H43" s="11">
        <f t="shared" si="4"/>
        <v>3958814.21</v>
      </c>
      <c r="I43" s="12">
        <v>0</v>
      </c>
      <c r="J43" s="16">
        <v>3958814.21</v>
      </c>
      <c r="K43" s="37">
        <f t="shared" si="3"/>
        <v>0</v>
      </c>
      <c r="L43" s="38">
        <f>I43-распред_СМО!I43</f>
        <v>0</v>
      </c>
      <c r="M43" s="42">
        <f>J43-распред_СМО!J43</f>
        <v>0</v>
      </c>
    </row>
    <row r="44" spans="1:13" ht="15.75">
      <c r="A44" s="9">
        <v>630070</v>
      </c>
      <c r="B44" s="10" t="s">
        <v>35</v>
      </c>
      <c r="C44" s="11">
        <f t="shared" si="2"/>
        <v>91539.5</v>
      </c>
      <c r="D44" s="12">
        <v>51262</v>
      </c>
      <c r="E44" s="13">
        <v>40277.5</v>
      </c>
      <c r="F44" s="14">
        <f t="shared" si="0"/>
        <v>0.5599986890905019</v>
      </c>
      <c r="G44" s="15">
        <f t="shared" si="1"/>
        <v>0.44000131090949807</v>
      </c>
      <c r="H44" s="11">
        <f t="shared" si="4"/>
        <v>4310827.57</v>
      </c>
      <c r="I44" s="12">
        <v>4310827.57</v>
      </c>
      <c r="J44" s="16">
        <v>0</v>
      </c>
      <c r="K44" s="37">
        <f t="shared" si="3"/>
        <v>0</v>
      </c>
      <c r="L44" s="38">
        <f>I44-распред_СМО!I44</f>
        <v>0</v>
      </c>
      <c r="M44" s="42">
        <f>J44-распред_СМО!J44</f>
        <v>0</v>
      </c>
    </row>
    <row r="45" spans="1:13" ht="15.75">
      <c r="A45" s="9">
        <v>630071</v>
      </c>
      <c r="B45" s="10" t="s">
        <v>36</v>
      </c>
      <c r="C45" s="11">
        <f t="shared" si="2"/>
        <v>87923</v>
      </c>
      <c r="D45" s="12">
        <v>45530.5</v>
      </c>
      <c r="E45" s="13">
        <v>42392.5</v>
      </c>
      <c r="F45" s="14">
        <f t="shared" si="0"/>
        <v>0.5178451599695187</v>
      </c>
      <c r="G45" s="15">
        <f t="shared" si="1"/>
        <v>0.4821548400304812</v>
      </c>
      <c r="H45" s="11">
        <f>SUM(I45:J45)</f>
        <v>5455614.779999999</v>
      </c>
      <c r="I45" s="12">
        <v>3499999.999999999</v>
      </c>
      <c r="J45" s="16">
        <v>1955614.7800000003</v>
      </c>
      <c r="K45" s="37">
        <f t="shared" si="3"/>
        <v>0</v>
      </c>
      <c r="L45" s="38">
        <f>I45-распред_СМО!I45</f>
        <v>3499999.999999999</v>
      </c>
      <c r="M45" s="42">
        <f>J45-распред_СМО!J45</f>
        <v>-3499999.999999999</v>
      </c>
    </row>
    <row r="46" spans="1:13" ht="15.75">
      <c r="A46" s="9">
        <v>630072</v>
      </c>
      <c r="B46" s="10" t="s">
        <v>37</v>
      </c>
      <c r="C46" s="11">
        <f t="shared" si="2"/>
        <v>52295.5</v>
      </c>
      <c r="D46" s="12">
        <v>26660.5</v>
      </c>
      <c r="E46" s="13">
        <v>25635</v>
      </c>
      <c r="F46" s="14">
        <f t="shared" si="0"/>
        <v>0.5098048589266763</v>
      </c>
      <c r="G46" s="15">
        <f t="shared" si="1"/>
        <v>0.4901951410733237</v>
      </c>
      <c r="H46" s="11">
        <f t="shared" si="4"/>
        <v>2325498.17</v>
      </c>
      <c r="I46" s="12">
        <v>0</v>
      </c>
      <c r="J46" s="16">
        <v>2325498.17</v>
      </c>
      <c r="K46" s="37">
        <f t="shared" si="3"/>
        <v>0</v>
      </c>
      <c r="L46" s="38">
        <f>I46-распред_СМО!I46</f>
        <v>0</v>
      </c>
      <c r="M46" s="42">
        <f>J46-распред_СМО!J46</f>
        <v>0</v>
      </c>
    </row>
    <row r="47" spans="1:13" ht="15.75">
      <c r="A47" s="9">
        <v>630075</v>
      </c>
      <c r="B47" s="10" t="s">
        <v>38</v>
      </c>
      <c r="C47" s="11">
        <f t="shared" si="2"/>
        <v>66481</v>
      </c>
      <c r="D47" s="12">
        <v>30714.5</v>
      </c>
      <c r="E47" s="13">
        <v>35766.5</v>
      </c>
      <c r="F47" s="14">
        <f t="shared" si="0"/>
        <v>0.4620041816458838</v>
      </c>
      <c r="G47" s="15">
        <f t="shared" si="1"/>
        <v>0.5379958183541163</v>
      </c>
      <c r="H47" s="11">
        <f t="shared" si="4"/>
        <v>4024570.25</v>
      </c>
      <c r="I47" s="12">
        <v>4024570.25</v>
      </c>
      <c r="J47" s="16">
        <v>0</v>
      </c>
      <c r="K47" s="37">
        <f t="shared" si="3"/>
        <v>0</v>
      </c>
      <c r="L47" s="38">
        <f>I47-распред_СМО!I47</f>
        <v>0</v>
      </c>
      <c r="M47" s="42">
        <f>J47-распред_СМО!J47</f>
        <v>0</v>
      </c>
    </row>
    <row r="48" spans="1:13" ht="31.5">
      <c r="A48" s="9">
        <v>630077</v>
      </c>
      <c r="B48" s="10" t="s">
        <v>39</v>
      </c>
      <c r="C48" s="11">
        <f t="shared" si="2"/>
        <v>84843</v>
      </c>
      <c r="D48" s="12">
        <v>42019</v>
      </c>
      <c r="E48" s="13">
        <v>42824</v>
      </c>
      <c r="F48" s="14">
        <f>D48/C48</f>
        <v>0.49525594333062245</v>
      </c>
      <c r="G48" s="15">
        <f>E48/C48</f>
        <v>0.5047440566693776</v>
      </c>
      <c r="H48" s="11">
        <f t="shared" si="4"/>
        <v>3363656.6</v>
      </c>
      <c r="I48" s="12">
        <v>0</v>
      </c>
      <c r="J48" s="16">
        <v>3363656.6</v>
      </c>
      <c r="K48" s="37">
        <f t="shared" si="3"/>
        <v>0</v>
      </c>
      <c r="L48" s="38">
        <f>I48-распред_СМО!I48</f>
        <v>0</v>
      </c>
      <c r="M48" s="42">
        <f>J48-распред_СМО!J48</f>
        <v>0</v>
      </c>
    </row>
    <row r="49" spans="1:13" ht="15.75">
      <c r="A49" s="9">
        <v>630078</v>
      </c>
      <c r="B49" s="10" t="s">
        <v>40</v>
      </c>
      <c r="C49" s="11">
        <f t="shared" si="2"/>
        <v>78101</v>
      </c>
      <c r="D49" s="12">
        <v>38168.5</v>
      </c>
      <c r="E49" s="13">
        <v>39932.5</v>
      </c>
      <c r="F49" s="14">
        <f aca="true" t="shared" si="5" ref="F49:F73">D49/C49</f>
        <v>0.4887069307691323</v>
      </c>
      <c r="G49" s="15">
        <f aca="true" t="shared" si="6" ref="G49:G73">E49/C49</f>
        <v>0.5112930692308677</v>
      </c>
      <c r="H49" s="11">
        <f t="shared" si="4"/>
        <v>3740615.44</v>
      </c>
      <c r="I49" s="12">
        <v>0</v>
      </c>
      <c r="J49" s="16">
        <v>3740615.44</v>
      </c>
      <c r="K49" s="37">
        <f t="shared" si="3"/>
        <v>0</v>
      </c>
      <c r="L49" s="38">
        <f>I49-распред_СМО!I49</f>
        <v>0</v>
      </c>
      <c r="M49" s="42">
        <f>J49-распред_СМО!J49</f>
        <v>0</v>
      </c>
    </row>
    <row r="50" spans="1:13" ht="15.75">
      <c r="A50" s="9">
        <v>630080</v>
      </c>
      <c r="B50" s="10" t="s">
        <v>41</v>
      </c>
      <c r="C50" s="11">
        <f t="shared" si="2"/>
        <v>85468</v>
      </c>
      <c r="D50" s="12">
        <v>53010.5</v>
      </c>
      <c r="E50" s="13">
        <v>32457.5</v>
      </c>
      <c r="F50" s="14">
        <f t="shared" si="5"/>
        <v>0.6202379838068048</v>
      </c>
      <c r="G50" s="15">
        <f t="shared" si="6"/>
        <v>0.3797620161931951</v>
      </c>
      <c r="H50" s="11">
        <f t="shared" si="4"/>
        <v>3797291.5999999996</v>
      </c>
      <c r="I50" s="12">
        <v>0</v>
      </c>
      <c r="J50" s="16">
        <v>3797291.5999999996</v>
      </c>
      <c r="K50" s="37">
        <f t="shared" si="3"/>
        <v>0</v>
      </c>
      <c r="L50" s="38">
        <f>I50-распред_СМО!I50</f>
        <v>0</v>
      </c>
      <c r="M50" s="42">
        <f>J50-распред_СМО!J50</f>
        <v>0</v>
      </c>
    </row>
    <row r="51" spans="1:13" ht="15.75">
      <c r="A51" s="9">
        <v>630086</v>
      </c>
      <c r="B51" s="10" t="s">
        <v>42</v>
      </c>
      <c r="C51" s="11">
        <f t="shared" si="2"/>
        <v>84127</v>
      </c>
      <c r="D51" s="12">
        <v>35087</v>
      </c>
      <c r="E51" s="13">
        <v>49040</v>
      </c>
      <c r="F51" s="14">
        <f t="shared" si="5"/>
        <v>0.4170718080996588</v>
      </c>
      <c r="G51" s="15">
        <f t="shared" si="6"/>
        <v>0.5829281919003412</v>
      </c>
      <c r="H51" s="11">
        <f t="shared" si="4"/>
        <v>2587437.42</v>
      </c>
      <c r="I51" s="12">
        <v>0</v>
      </c>
      <c r="J51" s="16">
        <v>2587437.42</v>
      </c>
      <c r="K51" s="37">
        <f t="shared" si="3"/>
        <v>0</v>
      </c>
      <c r="L51" s="38">
        <f>I51-распред_СМО!I51</f>
        <v>0</v>
      </c>
      <c r="M51" s="42">
        <f>J51-распред_СМО!J51</f>
        <v>0</v>
      </c>
    </row>
    <row r="52" spans="1:13" ht="15.75">
      <c r="A52" s="9">
        <v>630088</v>
      </c>
      <c r="B52" s="10" t="s">
        <v>43</v>
      </c>
      <c r="C52" s="11">
        <f t="shared" si="2"/>
        <v>74261</v>
      </c>
      <c r="D52" s="12">
        <v>31287</v>
      </c>
      <c r="E52" s="13">
        <v>42974</v>
      </c>
      <c r="F52" s="14">
        <f t="shared" si="5"/>
        <v>0.4213113208817549</v>
      </c>
      <c r="G52" s="15">
        <f t="shared" si="6"/>
        <v>0.5786886791182451</v>
      </c>
      <c r="H52" s="11">
        <f t="shared" si="4"/>
        <v>4302589.92</v>
      </c>
      <c r="I52" s="12">
        <v>1000000</v>
      </c>
      <c r="J52" s="16">
        <v>3302589.92</v>
      </c>
      <c r="K52" s="37">
        <f t="shared" si="3"/>
        <v>0</v>
      </c>
      <c r="L52" s="38">
        <f>I52-распред_СМО!I52</f>
        <v>1000000</v>
      </c>
      <c r="M52" s="42">
        <f>J52-распред_СМО!J52</f>
        <v>-1000000</v>
      </c>
    </row>
    <row r="53" spans="1:13" ht="15.75">
      <c r="A53" s="9">
        <v>630092</v>
      </c>
      <c r="B53" s="10" t="s">
        <v>44</v>
      </c>
      <c r="C53" s="11">
        <f t="shared" si="2"/>
        <v>72296.5</v>
      </c>
      <c r="D53" s="12">
        <v>31869.5</v>
      </c>
      <c r="E53" s="13">
        <v>40427</v>
      </c>
      <c r="F53" s="14">
        <f t="shared" si="5"/>
        <v>0.440816637043287</v>
      </c>
      <c r="G53" s="15">
        <f t="shared" si="6"/>
        <v>0.559183362956713</v>
      </c>
      <c r="H53" s="11">
        <f t="shared" si="4"/>
        <v>5326980.5200000005</v>
      </c>
      <c r="I53" s="12">
        <v>2406645.3999999985</v>
      </c>
      <c r="J53" s="16">
        <v>2920335.120000002</v>
      </c>
      <c r="K53" s="37">
        <f t="shared" si="3"/>
        <v>0</v>
      </c>
      <c r="L53" s="38">
        <f>I53-распред_СМО!I53</f>
        <v>0</v>
      </c>
      <c r="M53" s="42">
        <f>J53-распред_СМО!J53</f>
        <v>0</v>
      </c>
    </row>
    <row r="54" spans="1:13" ht="15.75">
      <c r="A54" s="9">
        <v>630094</v>
      </c>
      <c r="B54" s="10" t="s">
        <v>45</v>
      </c>
      <c r="C54" s="11">
        <f t="shared" si="2"/>
        <v>100914.5</v>
      </c>
      <c r="D54" s="12">
        <v>43617.5</v>
      </c>
      <c r="E54" s="13">
        <v>57297</v>
      </c>
      <c r="F54" s="14">
        <f t="shared" si="5"/>
        <v>0.43222232682121997</v>
      </c>
      <c r="G54" s="15">
        <f t="shared" si="6"/>
        <v>0.56777767317878</v>
      </c>
      <c r="H54" s="11">
        <f t="shared" si="4"/>
        <v>5217918.0600000005</v>
      </c>
      <c r="I54" s="12">
        <v>0</v>
      </c>
      <c r="J54" s="16">
        <v>5217918.0600000005</v>
      </c>
      <c r="K54" s="37">
        <f t="shared" si="3"/>
        <v>0</v>
      </c>
      <c r="L54" s="38">
        <f>I54-распред_СМО!I54</f>
        <v>0</v>
      </c>
      <c r="M54" s="42">
        <f>J54-распред_СМО!J54</f>
        <v>0</v>
      </c>
    </row>
    <row r="55" spans="1:13" ht="15.75">
      <c r="A55" s="9">
        <v>630095</v>
      </c>
      <c r="B55" s="10" t="s">
        <v>46</v>
      </c>
      <c r="C55" s="11">
        <f t="shared" si="2"/>
        <v>82684.5</v>
      </c>
      <c r="D55" s="12">
        <v>41467.5</v>
      </c>
      <c r="E55" s="13">
        <v>41217</v>
      </c>
      <c r="F55" s="14">
        <f t="shared" si="5"/>
        <v>0.5015147941875442</v>
      </c>
      <c r="G55" s="15">
        <f t="shared" si="6"/>
        <v>0.49848520581245576</v>
      </c>
      <c r="H55" s="11">
        <f t="shared" si="4"/>
        <v>2774574.44</v>
      </c>
      <c r="I55" s="12">
        <v>2000000</v>
      </c>
      <c r="J55" s="16">
        <v>774574.44</v>
      </c>
      <c r="K55" s="37">
        <f t="shared" si="3"/>
        <v>0</v>
      </c>
      <c r="L55" s="38">
        <f>I55-распред_СМО!I55</f>
        <v>2000000</v>
      </c>
      <c r="M55" s="42">
        <f>J55-распред_СМО!J55</f>
        <v>-2000000</v>
      </c>
    </row>
    <row r="56" spans="1:13" ht="15.75">
      <c r="A56" s="9">
        <v>630096</v>
      </c>
      <c r="B56" s="10" t="s">
        <v>47</v>
      </c>
      <c r="C56" s="11">
        <f t="shared" si="2"/>
        <v>80442</v>
      </c>
      <c r="D56" s="12">
        <v>41141</v>
      </c>
      <c r="E56" s="13">
        <v>39301</v>
      </c>
      <c r="F56" s="14">
        <f t="shared" si="5"/>
        <v>0.5114368116158226</v>
      </c>
      <c r="G56" s="15">
        <f t="shared" si="6"/>
        <v>0.4885631883841774</v>
      </c>
      <c r="H56" s="11">
        <f t="shared" si="4"/>
        <v>2489172.38</v>
      </c>
      <c r="I56" s="12">
        <v>2109663.549999999</v>
      </c>
      <c r="J56" s="16">
        <v>379508.830000001</v>
      </c>
      <c r="K56" s="37">
        <f t="shared" si="3"/>
        <v>0</v>
      </c>
      <c r="L56" s="38">
        <f>I56-распред_СМО!I56</f>
        <v>0</v>
      </c>
      <c r="M56" s="42">
        <f>J56-распред_СМО!J56</f>
        <v>0</v>
      </c>
    </row>
    <row r="57" spans="1:13" ht="15.75">
      <c r="A57" s="9">
        <v>630045</v>
      </c>
      <c r="B57" s="10" t="s">
        <v>48</v>
      </c>
      <c r="C57" s="11">
        <f t="shared" si="2"/>
        <v>4603</v>
      </c>
      <c r="D57" s="12">
        <v>1169.5</v>
      </c>
      <c r="E57" s="13">
        <v>3433.5</v>
      </c>
      <c r="F57" s="14">
        <f t="shared" si="5"/>
        <v>0.2540734303714968</v>
      </c>
      <c r="G57" s="15">
        <f t="shared" si="6"/>
        <v>0.7459265696285031</v>
      </c>
      <c r="H57" s="11">
        <f t="shared" si="4"/>
        <v>0</v>
      </c>
      <c r="I57" s="12">
        <v>0</v>
      </c>
      <c r="J57" s="16">
        <v>0</v>
      </c>
      <c r="K57" s="37">
        <f t="shared" si="3"/>
        <v>0</v>
      </c>
      <c r="L57" s="38">
        <f>I57-распред_СМО!I57</f>
        <v>0</v>
      </c>
      <c r="M57" s="42">
        <f>J57-распред_СМО!J57</f>
        <v>0</v>
      </c>
    </row>
    <row r="58" spans="1:13" ht="15.75">
      <c r="A58" s="9">
        <v>630046</v>
      </c>
      <c r="B58" s="10" t="s">
        <v>49</v>
      </c>
      <c r="C58" s="11">
        <f t="shared" si="2"/>
        <v>1827</v>
      </c>
      <c r="D58" s="12">
        <v>679.5</v>
      </c>
      <c r="E58" s="13">
        <v>1147.5</v>
      </c>
      <c r="F58" s="14">
        <f t="shared" si="5"/>
        <v>0.37192118226600984</v>
      </c>
      <c r="G58" s="15">
        <f t="shared" si="6"/>
        <v>0.6280788177339901</v>
      </c>
      <c r="H58" s="11">
        <f t="shared" si="4"/>
        <v>0</v>
      </c>
      <c r="I58" s="12">
        <v>0</v>
      </c>
      <c r="J58" s="16">
        <v>0</v>
      </c>
      <c r="K58" s="37">
        <f t="shared" si="3"/>
        <v>0</v>
      </c>
      <c r="L58" s="38">
        <f>I58-распред_СМО!I58</f>
        <v>0</v>
      </c>
      <c r="M58" s="42">
        <f>J58-распред_СМО!J58</f>
        <v>0</v>
      </c>
    </row>
    <row r="59" spans="1:13" ht="15.75">
      <c r="A59" s="9">
        <v>630058</v>
      </c>
      <c r="B59" s="10" t="s">
        <v>50</v>
      </c>
      <c r="C59" s="11">
        <f t="shared" si="2"/>
        <v>738</v>
      </c>
      <c r="D59" s="12">
        <v>601.5</v>
      </c>
      <c r="E59" s="13">
        <v>136.5</v>
      </c>
      <c r="F59" s="14">
        <f t="shared" si="5"/>
        <v>0.8150406504065041</v>
      </c>
      <c r="G59" s="15">
        <f t="shared" si="6"/>
        <v>0.18495934959349594</v>
      </c>
      <c r="H59" s="11">
        <f t="shared" si="4"/>
        <v>0</v>
      </c>
      <c r="I59" s="12">
        <v>0</v>
      </c>
      <c r="J59" s="16">
        <v>0</v>
      </c>
      <c r="K59" s="37">
        <f t="shared" si="3"/>
        <v>0</v>
      </c>
      <c r="L59" s="38">
        <f>I59-распред_СМО!I59</f>
        <v>0</v>
      </c>
      <c r="M59" s="42">
        <f>J59-распред_СМО!J59</f>
        <v>0</v>
      </c>
    </row>
    <row r="60" spans="1:13" ht="15.75">
      <c r="A60" s="9">
        <v>630083</v>
      </c>
      <c r="B60" s="10" t="s">
        <v>51</v>
      </c>
      <c r="C60" s="11">
        <f t="shared" si="2"/>
        <v>94109.5</v>
      </c>
      <c r="D60" s="12">
        <v>53063.5</v>
      </c>
      <c r="E60" s="13">
        <v>41046</v>
      </c>
      <c r="F60" s="14">
        <f t="shared" si="5"/>
        <v>0.5638484956354034</v>
      </c>
      <c r="G60" s="15">
        <f t="shared" si="6"/>
        <v>0.43615150436459654</v>
      </c>
      <c r="H60" s="11">
        <f>SUM(I60:J60)</f>
        <v>5450037.4</v>
      </c>
      <c r="I60" s="12">
        <v>0</v>
      </c>
      <c r="J60" s="16">
        <v>5450037.4</v>
      </c>
      <c r="K60" s="37">
        <f t="shared" si="3"/>
        <v>0</v>
      </c>
      <c r="L60" s="38">
        <f>I60-распред_СМО!I60</f>
        <v>0</v>
      </c>
      <c r="M60" s="42">
        <f>J60-распред_СМО!J60</f>
        <v>0</v>
      </c>
    </row>
    <row r="61" spans="1:13" ht="31.5">
      <c r="A61" s="9">
        <v>630093</v>
      </c>
      <c r="B61" s="10" t="s">
        <v>52</v>
      </c>
      <c r="C61" s="11">
        <f t="shared" si="2"/>
        <v>41967.5</v>
      </c>
      <c r="D61" s="12">
        <v>12495.5</v>
      </c>
      <c r="E61" s="13">
        <v>29472</v>
      </c>
      <c r="F61" s="14">
        <f t="shared" si="5"/>
        <v>0.29774230058974205</v>
      </c>
      <c r="G61" s="15">
        <f t="shared" si="6"/>
        <v>0.702257699410258</v>
      </c>
      <c r="H61" s="11">
        <f>SUM(I61:J61)</f>
        <v>2965810.26</v>
      </c>
      <c r="I61" s="12">
        <v>0</v>
      </c>
      <c r="J61" s="16">
        <v>2965810.26</v>
      </c>
      <c r="K61" s="37">
        <f t="shared" si="3"/>
        <v>0</v>
      </c>
      <c r="L61" s="38">
        <f>I61-распред_СМО!I61</f>
        <v>0</v>
      </c>
      <c r="M61" s="42">
        <f>J61-распред_СМО!J61</f>
        <v>0</v>
      </c>
    </row>
    <row r="62" spans="1:13" ht="15.75">
      <c r="A62" s="9">
        <v>630098</v>
      </c>
      <c r="B62" s="10" t="s">
        <v>53</v>
      </c>
      <c r="C62" s="11">
        <f t="shared" si="2"/>
        <v>1084.5</v>
      </c>
      <c r="D62" s="12">
        <v>958.5</v>
      </c>
      <c r="E62" s="13">
        <v>126</v>
      </c>
      <c r="F62" s="14">
        <f t="shared" si="5"/>
        <v>0.8838174273858921</v>
      </c>
      <c r="G62" s="15">
        <f t="shared" si="6"/>
        <v>0.11618257261410789</v>
      </c>
      <c r="H62" s="11">
        <f t="shared" si="4"/>
        <v>0</v>
      </c>
      <c r="I62" s="12">
        <v>0</v>
      </c>
      <c r="J62" s="16">
        <v>0</v>
      </c>
      <c r="K62" s="37">
        <f t="shared" si="3"/>
        <v>0</v>
      </c>
      <c r="L62" s="38">
        <f>I62-распред_СМО!I62</f>
        <v>0</v>
      </c>
      <c r="M62" s="42">
        <f>J62-распред_СМО!J62</f>
        <v>0</v>
      </c>
    </row>
    <row r="63" spans="1:13" ht="15.75">
      <c r="A63" s="9">
        <v>630100</v>
      </c>
      <c r="B63" s="10" t="s">
        <v>54</v>
      </c>
      <c r="C63" s="11">
        <f t="shared" si="2"/>
        <v>8040</v>
      </c>
      <c r="D63" s="12">
        <v>4561</v>
      </c>
      <c r="E63" s="13">
        <v>3479</v>
      </c>
      <c r="F63" s="14">
        <f t="shared" si="5"/>
        <v>0.5672885572139303</v>
      </c>
      <c r="G63" s="15">
        <f t="shared" si="6"/>
        <v>0.43271144278606966</v>
      </c>
      <c r="H63" s="11">
        <f t="shared" si="4"/>
        <v>1476163.76</v>
      </c>
      <c r="I63" s="12">
        <v>644543.6300000001</v>
      </c>
      <c r="J63" s="16">
        <v>831620.1299999999</v>
      </c>
      <c r="K63" s="37">
        <f t="shared" si="3"/>
        <v>0</v>
      </c>
      <c r="L63" s="38">
        <f>I63-распред_СМО!I63</f>
        <v>0</v>
      </c>
      <c r="M63" s="42">
        <f>J63-распред_СМО!J63</f>
        <v>0</v>
      </c>
    </row>
    <row r="64" spans="1:13" ht="15.75">
      <c r="A64" s="9">
        <v>630107</v>
      </c>
      <c r="B64" s="10" t="s">
        <v>55</v>
      </c>
      <c r="C64" s="11">
        <f t="shared" si="2"/>
        <v>44454</v>
      </c>
      <c r="D64" s="12">
        <v>21678.5</v>
      </c>
      <c r="E64" s="13">
        <v>22775.5</v>
      </c>
      <c r="F64" s="14">
        <f t="shared" si="5"/>
        <v>0.48766140279839837</v>
      </c>
      <c r="G64" s="15">
        <f t="shared" si="6"/>
        <v>0.5123385972016017</v>
      </c>
      <c r="H64" s="11">
        <f t="shared" si="4"/>
        <v>2855812.79</v>
      </c>
      <c r="I64" s="12">
        <v>0</v>
      </c>
      <c r="J64" s="16">
        <v>2855812.79</v>
      </c>
      <c r="K64" s="37">
        <f t="shared" si="3"/>
        <v>0</v>
      </c>
      <c r="L64" s="38">
        <f>I64-распред_СМО!I64</f>
        <v>0</v>
      </c>
      <c r="M64" s="42">
        <f>J64-распред_СМО!J64</f>
        <v>0</v>
      </c>
    </row>
    <row r="65" spans="1:13" ht="31.5">
      <c r="A65" s="9">
        <v>630111</v>
      </c>
      <c r="B65" s="10" t="s">
        <v>56</v>
      </c>
      <c r="C65" s="11">
        <f t="shared" si="2"/>
        <v>255</v>
      </c>
      <c r="D65" s="12">
        <v>149.5</v>
      </c>
      <c r="E65" s="13">
        <v>105.5</v>
      </c>
      <c r="F65" s="14">
        <f t="shared" si="5"/>
        <v>0.5862745098039216</v>
      </c>
      <c r="G65" s="15">
        <f t="shared" si="6"/>
        <v>0.4137254901960784</v>
      </c>
      <c r="H65" s="11">
        <f t="shared" si="4"/>
        <v>0</v>
      </c>
      <c r="I65" s="12">
        <v>0</v>
      </c>
      <c r="J65" s="16">
        <v>0</v>
      </c>
      <c r="K65" s="37">
        <f t="shared" si="3"/>
        <v>0</v>
      </c>
      <c r="L65" s="38">
        <f>I65-распред_СМО!I65</f>
        <v>0</v>
      </c>
      <c r="M65" s="42">
        <f>J65-распред_СМО!J65</f>
        <v>0</v>
      </c>
    </row>
    <row r="66" spans="1:13" ht="15.75">
      <c r="A66" s="9">
        <v>630112</v>
      </c>
      <c r="B66" s="10" t="s">
        <v>57</v>
      </c>
      <c r="C66" s="11">
        <f t="shared" si="2"/>
        <v>21855.5</v>
      </c>
      <c r="D66" s="12">
        <v>10872.5</v>
      </c>
      <c r="E66" s="13">
        <v>10983</v>
      </c>
      <c r="F66" s="14">
        <f t="shared" si="5"/>
        <v>0.49747203221157144</v>
      </c>
      <c r="G66" s="15">
        <f t="shared" si="6"/>
        <v>0.5025279677884286</v>
      </c>
      <c r="H66" s="11">
        <f t="shared" si="4"/>
        <v>1104173.9300000002</v>
      </c>
      <c r="I66" s="12">
        <v>1104173.9300000002</v>
      </c>
      <c r="J66" s="16">
        <v>0</v>
      </c>
      <c r="K66" s="37">
        <f t="shared" si="3"/>
        <v>0</v>
      </c>
      <c r="L66" s="38">
        <f>I66-распред_СМО!I66</f>
        <v>1104173.9300000002</v>
      </c>
      <c r="M66" s="42">
        <f>J66-распред_СМО!J66</f>
        <v>-1104173.9300000002</v>
      </c>
    </row>
    <row r="67" spans="1:13" ht="15.75">
      <c r="A67" s="9">
        <v>630115</v>
      </c>
      <c r="B67" s="10" t="s">
        <v>58</v>
      </c>
      <c r="C67" s="11">
        <f t="shared" si="2"/>
        <v>2552</v>
      </c>
      <c r="D67" s="12">
        <v>2394.5</v>
      </c>
      <c r="E67" s="13">
        <v>157.5</v>
      </c>
      <c r="F67" s="14">
        <f t="shared" si="5"/>
        <v>0.9382836990595611</v>
      </c>
      <c r="G67" s="15">
        <f t="shared" si="6"/>
        <v>0.061716300940438874</v>
      </c>
      <c r="H67" s="11">
        <f t="shared" si="4"/>
        <v>0</v>
      </c>
      <c r="I67" s="12">
        <v>0</v>
      </c>
      <c r="J67" s="16">
        <v>0</v>
      </c>
      <c r="K67" s="37">
        <f t="shared" si="3"/>
        <v>0</v>
      </c>
      <c r="L67" s="38">
        <f>I67-распред_СМО!I67</f>
        <v>0</v>
      </c>
      <c r="M67" s="42">
        <f>J67-распред_СМО!J67</f>
        <v>0</v>
      </c>
    </row>
    <row r="68" spans="1:13" ht="15.75">
      <c r="A68" s="9">
        <v>630372</v>
      </c>
      <c r="B68" s="10" t="s">
        <v>59</v>
      </c>
      <c r="C68" s="11">
        <f t="shared" si="2"/>
        <v>80196</v>
      </c>
      <c r="D68" s="12">
        <v>74294.5</v>
      </c>
      <c r="E68" s="13">
        <v>5901.5</v>
      </c>
      <c r="F68" s="14">
        <f t="shared" si="5"/>
        <v>0.9264115417227792</v>
      </c>
      <c r="G68" s="15">
        <f t="shared" si="6"/>
        <v>0.07358845827722081</v>
      </c>
      <c r="H68" s="11">
        <f t="shared" si="4"/>
        <v>0</v>
      </c>
      <c r="I68" s="12">
        <v>0</v>
      </c>
      <c r="J68" s="16">
        <v>0</v>
      </c>
      <c r="K68" s="37">
        <f t="shared" si="3"/>
        <v>0</v>
      </c>
      <c r="L68" s="38">
        <f>I68-распред_СМО!I68</f>
        <v>0</v>
      </c>
      <c r="M68" s="42">
        <f>J68-распред_СМО!J68</f>
        <v>0</v>
      </c>
    </row>
    <row r="69" spans="1:13" ht="15.75">
      <c r="A69" s="9">
        <v>630066</v>
      </c>
      <c r="B69" s="10" t="s">
        <v>60</v>
      </c>
      <c r="C69" s="11">
        <f t="shared" si="2"/>
        <v>26527.5</v>
      </c>
      <c r="D69" s="12">
        <v>7393.5</v>
      </c>
      <c r="E69" s="13">
        <v>19134</v>
      </c>
      <c r="F69" s="14">
        <f t="shared" si="5"/>
        <v>0.2787107718405428</v>
      </c>
      <c r="G69" s="15">
        <f t="shared" si="6"/>
        <v>0.7212892281594572</v>
      </c>
      <c r="H69" s="11">
        <f>SUM(I69:J69)</f>
        <v>1030380.69</v>
      </c>
      <c r="I69" s="12">
        <v>0</v>
      </c>
      <c r="J69" s="16">
        <v>1030380.69</v>
      </c>
      <c r="K69" s="37">
        <f t="shared" si="3"/>
        <v>0</v>
      </c>
      <c r="L69" s="38">
        <f>I69-распред_СМО!I69</f>
        <v>0</v>
      </c>
      <c r="M69" s="42">
        <f>J69-распред_СМО!J69</f>
        <v>0</v>
      </c>
    </row>
    <row r="70" spans="1:13" ht="15.75">
      <c r="A70" s="9">
        <v>630114</v>
      </c>
      <c r="B70" s="10" t="s">
        <v>61</v>
      </c>
      <c r="C70" s="11">
        <f t="shared" si="2"/>
        <v>2088.5</v>
      </c>
      <c r="D70" s="12">
        <v>1046</v>
      </c>
      <c r="E70" s="13">
        <v>1042.5</v>
      </c>
      <c r="F70" s="14">
        <f t="shared" si="5"/>
        <v>0.5008379219535551</v>
      </c>
      <c r="G70" s="15">
        <f t="shared" si="6"/>
        <v>0.4991620780464448</v>
      </c>
      <c r="H70" s="11">
        <f t="shared" si="4"/>
        <v>0</v>
      </c>
      <c r="I70" s="12">
        <v>0</v>
      </c>
      <c r="J70" s="16">
        <v>0</v>
      </c>
      <c r="K70" s="37">
        <f t="shared" si="3"/>
        <v>0</v>
      </c>
      <c r="L70" s="38">
        <f>I70-распред_СМО!I70</f>
        <v>0</v>
      </c>
      <c r="M70" s="42">
        <f>J70-распред_СМО!J70</f>
        <v>0</v>
      </c>
    </row>
    <row r="71" spans="1:13" ht="15.75">
      <c r="A71" s="9">
        <v>630327</v>
      </c>
      <c r="B71" s="10" t="s">
        <v>62</v>
      </c>
      <c r="C71" s="11">
        <f t="shared" si="2"/>
        <v>349</v>
      </c>
      <c r="D71" s="12">
        <v>139</v>
      </c>
      <c r="E71" s="13">
        <v>210</v>
      </c>
      <c r="F71" s="14">
        <f t="shared" si="5"/>
        <v>0.3982808022922636</v>
      </c>
      <c r="G71" s="15">
        <f t="shared" si="6"/>
        <v>0.6017191977077364</v>
      </c>
      <c r="H71" s="11">
        <f>SUM(I71:J71)</f>
        <v>16082.56</v>
      </c>
      <c r="I71" s="12">
        <v>0</v>
      </c>
      <c r="J71" s="16">
        <v>16082.56</v>
      </c>
      <c r="K71" s="37">
        <f t="shared" si="3"/>
        <v>0</v>
      </c>
      <c r="L71" s="38">
        <f>I71-распред_СМО!I71</f>
        <v>0</v>
      </c>
      <c r="M71" s="42">
        <f>J71-распред_СМО!J71</f>
        <v>0</v>
      </c>
    </row>
    <row r="72" spans="1:13" ht="16.5" thickBot="1">
      <c r="A72" s="17">
        <v>630279</v>
      </c>
      <c r="B72" s="18" t="s">
        <v>63</v>
      </c>
      <c r="C72" s="19">
        <f t="shared" si="2"/>
        <v>1876.5</v>
      </c>
      <c r="D72" s="20">
        <v>905.5</v>
      </c>
      <c r="E72" s="21">
        <v>971</v>
      </c>
      <c r="F72" s="22">
        <f t="shared" si="5"/>
        <v>0.48254729549693576</v>
      </c>
      <c r="G72" s="23">
        <f t="shared" si="6"/>
        <v>0.5174527045030642</v>
      </c>
      <c r="H72" s="19">
        <f t="shared" si="4"/>
        <v>0</v>
      </c>
      <c r="I72" s="20">
        <v>0</v>
      </c>
      <c r="J72" s="24">
        <v>0</v>
      </c>
      <c r="K72" s="43">
        <f t="shared" si="3"/>
        <v>0</v>
      </c>
      <c r="L72" s="38">
        <f>I72-распред_СМО!I72</f>
        <v>0</v>
      </c>
      <c r="M72" s="42">
        <f>J72-распред_СМО!J72</f>
        <v>0</v>
      </c>
    </row>
    <row r="73" spans="1:13" ht="16.5" thickBot="1">
      <c r="A73" s="25"/>
      <c r="B73" s="26"/>
      <c r="C73" s="27">
        <f>SUM(D73:E73)</f>
        <v>3123770.5</v>
      </c>
      <c r="D73" s="27">
        <f>SUM(D9:D72)</f>
        <v>1958594.5</v>
      </c>
      <c r="E73" s="27">
        <f>SUM(E9:E72)</f>
        <v>1165176</v>
      </c>
      <c r="F73" s="28">
        <f t="shared" si="5"/>
        <v>0.6269969256704357</v>
      </c>
      <c r="G73" s="29">
        <f t="shared" si="6"/>
        <v>0.3730030743295642</v>
      </c>
      <c r="H73" s="30">
        <f>SUM(I73:J73)</f>
        <v>166047476.43</v>
      </c>
      <c r="I73" s="31">
        <f>SUM(I9:I72)</f>
        <v>50448433.96999999</v>
      </c>
      <c r="J73" s="32">
        <f>SUM(J9:J72)</f>
        <v>115599042.46000001</v>
      </c>
      <c r="K73" s="44">
        <f>SUM(L73:M73)</f>
        <v>0</v>
      </c>
      <c r="L73" s="45">
        <f>SUM(L9:L72)</f>
        <v>10257341.61</v>
      </c>
      <c r="M73" s="46">
        <f>SUM(M9:M72)</f>
        <v>-10257341.61</v>
      </c>
    </row>
    <row r="74" spans="8:13" ht="15.75" hidden="1">
      <c r="H74" s="33" t="e">
        <f>SUM(I74:J74)</f>
        <v>#REF!</v>
      </c>
      <c r="I74" s="33" t="e">
        <f>I73+#REF!</f>
        <v>#REF!</v>
      </c>
      <c r="J74" s="33" t="e">
        <f>J73+#REF!</f>
        <v>#REF!</v>
      </c>
      <c r="K74" s="33"/>
      <c r="L74" s="33"/>
      <c r="M74" s="33"/>
    </row>
    <row r="75" spans="8:13" ht="15.75" hidden="1">
      <c r="H75" s="34">
        <v>147343721.15500027</v>
      </c>
      <c r="I75" s="34">
        <v>39268922.2150003</v>
      </c>
      <c r="J75" s="34">
        <v>106460890.94</v>
      </c>
      <c r="K75" s="34"/>
      <c r="L75" s="34"/>
      <c r="M75" s="34"/>
    </row>
    <row r="76" ht="15.75" hidden="1"/>
    <row r="77" spans="8:13" ht="15.75" hidden="1">
      <c r="H77" s="34">
        <f>H75-H73</f>
        <v>-18703755.274999738</v>
      </c>
      <c r="I77" s="34">
        <f>I75-I73</f>
        <v>-11179511.75499969</v>
      </c>
      <c r="J77" s="34">
        <f>J75-J73</f>
        <v>-9138151.52000001</v>
      </c>
      <c r="K77" s="34"/>
      <c r="L77" s="34"/>
      <c r="M77" s="34"/>
    </row>
    <row r="78" spans="8:13" ht="15.75" hidden="1">
      <c r="H78" s="34" t="e">
        <f>I78+J78</f>
        <v>#REF!</v>
      </c>
      <c r="I78" s="34" t="e">
        <f>I75-I74</f>
        <v>#REF!</v>
      </c>
      <c r="J78" s="34" t="e">
        <f>J75-J74</f>
        <v>#REF!</v>
      </c>
      <c r="K78" s="34"/>
      <c r="L78" s="34"/>
      <c r="M78" s="34"/>
    </row>
    <row r="79" ht="15.75" hidden="1"/>
    <row r="80" ht="15.75" hidden="1"/>
    <row r="81" spans="9:12" ht="15.75" hidden="1">
      <c r="I81" s="33">
        <f>I9+I10+I12+I18+I22+I23+I24+I25+I26+I27+I28+I30+I31+I32+I33+I34+I39+I42+I43+I45+I48+I49+I50+I51+I52+I54+I55+I61+I63</f>
        <v>11578210.549999999</v>
      </c>
      <c r="L81" s="33"/>
    </row>
    <row r="82" spans="9:12" ht="15.75" hidden="1">
      <c r="I82" s="33" t="e">
        <f>I81+I78</f>
        <v>#REF!</v>
      </c>
      <c r="L82" s="33"/>
    </row>
    <row r="85" spans="1:13" ht="15.75">
      <c r="A85" s="1" t="s">
        <v>74</v>
      </c>
      <c r="B85" s="1"/>
      <c r="C85" s="1"/>
      <c r="D85" s="1"/>
      <c r="E85" s="1"/>
      <c r="F85" s="1"/>
      <c r="G85" s="1"/>
      <c r="H85" s="1"/>
      <c r="I85" s="1"/>
      <c r="J85" s="1" t="s">
        <v>75</v>
      </c>
      <c r="K85" s="1"/>
      <c r="L85" s="1"/>
      <c r="M85" s="1"/>
    </row>
  </sheetData>
  <sheetProtection/>
  <mergeCells count="8">
    <mergeCell ref="K7:M7"/>
    <mergeCell ref="A4:J4"/>
    <mergeCell ref="A5:J5"/>
    <mergeCell ref="A7:A8"/>
    <mergeCell ref="B7:B8"/>
    <mergeCell ref="C7:E7"/>
    <mergeCell ref="F7:G7"/>
    <mergeCell ref="H7:J7"/>
  </mergeCells>
  <printOptions/>
  <pageMargins left="0.7086614173228347" right="0.7086614173228347" top="0.4330708661417323" bottom="0.4330708661417323" header="0.31496062992125984" footer="0.2"/>
  <pageSetup fitToHeight="1" fitToWidth="1" horizontalDpi="600" verticalDpi="600" orientation="portrait" paperSize="9" scale="53" r:id="rId1"/>
  <headerFooter>
    <oddFooter>&amp;L&amp;8&amp;Z&amp;F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liholetova</dc:creator>
  <cp:keywords/>
  <dc:description/>
  <cp:lastModifiedBy>Омельченко Н.А.</cp:lastModifiedBy>
  <cp:lastPrinted>2024-01-24T11:05:51Z</cp:lastPrinted>
  <dcterms:created xsi:type="dcterms:W3CDTF">2022-07-29T07:30:42Z</dcterms:created>
  <dcterms:modified xsi:type="dcterms:W3CDTF">2024-02-13T09:45:07Z</dcterms:modified>
  <cp:category/>
  <cp:version/>
  <cp:contentType/>
  <cp:contentStatus/>
</cp:coreProperties>
</file>