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План 1-2024" sheetId="1" r:id="rId3"/>
    <sheet name="ФАКТ" sheetId="3" r:id="rId4"/>
    <sheet name="МТР (факт)" sheetId="4" r:id="rId5"/>
    <sheet name="Свод по группам ВМП" sheetId="7" r:id="rId6"/>
    <sheet name="Свод по мо" sheetId="10" r:id="rId7"/>
    <sheet name="Список ответственных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app71" localSheetId="6">#REF!</definedName>
    <definedName name="______app71">#REF!</definedName>
    <definedName name="______app72" localSheetId="6">#REF!</definedName>
    <definedName name="______app72">#REF!</definedName>
    <definedName name="_____app71" localSheetId="6">#REF!</definedName>
    <definedName name="_____app71">#REF!</definedName>
    <definedName name="_____app72" localSheetId="6">#REF!</definedName>
    <definedName name="_____app72">#REF!</definedName>
    <definedName name="_app71" localSheetId="6">#REF!</definedName>
    <definedName name="_app71">#REF!</definedName>
    <definedName name="_app72" localSheetId="6">#REF!</definedName>
    <definedName name="_app72">#REF!</definedName>
    <definedName name="_lpu1">[1]Лист2!$A$1:$B$668</definedName>
    <definedName name="_xlnm._FilterDatabase" localSheetId="0" hidden="1">Мониторинг!$A$1:$C$32</definedName>
    <definedName name="Excel_BuiltIn_Print_Area_1" localSheetId="6">#REF!</definedName>
    <definedName name="Excel_BuiltIn_Print_Area_1">#REF!</definedName>
    <definedName name="Excel_BuiltIn_Print_Area_1_1" localSheetId="6">#REF!</definedName>
    <definedName name="Excel_BuiltIn_Print_Area_1_1">#REF!</definedName>
    <definedName name="Excel_BuiltIn_Print_Area_1_1_1" localSheetId="6">#REF!</definedName>
    <definedName name="Excel_BuiltIn_Print_Area_1_1_1">#REF!</definedName>
    <definedName name="Excel_BuiltIn_Print_Area_10" localSheetId="6">#REF!</definedName>
    <definedName name="Excel_BuiltIn_Print_Area_10">#REF!</definedName>
    <definedName name="Excel_BuiltIn_Print_Area_11" localSheetId="6">#REF!</definedName>
    <definedName name="Excel_BuiltIn_Print_Area_11">#REF!</definedName>
    <definedName name="Excel_BuiltIn_Print_Area_11_1" localSheetId="6">#REF!</definedName>
    <definedName name="Excel_BuiltIn_Print_Area_11_1">#REF!</definedName>
    <definedName name="Excel_BuiltIn_Print_Area_12_1" localSheetId="6">#REF!</definedName>
    <definedName name="Excel_BuiltIn_Print_Area_12_1">#REF!</definedName>
    <definedName name="Excel_BuiltIn_Print_Area_14" localSheetId="6">#REF!</definedName>
    <definedName name="Excel_BuiltIn_Print_Area_14">#REF!</definedName>
    <definedName name="Excel_BuiltIn_Print_Area_14_1" localSheetId="6">#REF!</definedName>
    <definedName name="Excel_BuiltIn_Print_Area_14_1">#REF!</definedName>
    <definedName name="Excel_BuiltIn_Print_Area_15" localSheetId="6">#REF!</definedName>
    <definedName name="Excel_BuiltIn_Print_Area_15">#REF!</definedName>
    <definedName name="Excel_BuiltIn_Print_Area_15_1" localSheetId="6">#REF!</definedName>
    <definedName name="Excel_BuiltIn_Print_Area_15_1">#REF!</definedName>
    <definedName name="Excel_BuiltIn_Print_Area_17" localSheetId="6">#REF!</definedName>
    <definedName name="Excel_BuiltIn_Print_Area_17">#REF!</definedName>
    <definedName name="Excel_BuiltIn_Print_Area_18" localSheetId="6">#REF!</definedName>
    <definedName name="Excel_BuiltIn_Print_Area_18">#REF!</definedName>
    <definedName name="Excel_BuiltIn_Print_Area_19" localSheetId="6">#REF!</definedName>
    <definedName name="Excel_BuiltIn_Print_Area_19">#REF!</definedName>
    <definedName name="Excel_BuiltIn_Print_Area_19_1" localSheetId="6">#REF!</definedName>
    <definedName name="Excel_BuiltIn_Print_Area_19_1">#REF!</definedName>
    <definedName name="Excel_BuiltIn_Print_Area_2" localSheetId="6">#REF!</definedName>
    <definedName name="Excel_BuiltIn_Print_Area_2">#REF!</definedName>
    <definedName name="Excel_BuiltIn_Print_Area_2_1" localSheetId="6">#REF!</definedName>
    <definedName name="Excel_BuiltIn_Print_Area_2_1">#REF!</definedName>
    <definedName name="Excel_BuiltIn_Print_Area_2_1_1" localSheetId="6">#REF!</definedName>
    <definedName name="Excel_BuiltIn_Print_Area_2_1_1">#REF!</definedName>
    <definedName name="Excel_BuiltIn_Print_Area_20" localSheetId="6">#REF!,#REF!,#REF!</definedName>
    <definedName name="Excel_BuiltIn_Print_Area_20">#REF!,#REF!,#REF!</definedName>
    <definedName name="Excel_BuiltIn_Print_Area_20_1" localSheetId="6">#REF!,#REF!,#REF!</definedName>
    <definedName name="Excel_BuiltIn_Print_Area_20_1">#REF!,#REF!,#REF!</definedName>
    <definedName name="Excel_BuiltIn_Print_Area_21" localSheetId="6">#REF!</definedName>
    <definedName name="Excel_BuiltIn_Print_Area_21">#REF!</definedName>
    <definedName name="Excel_BuiltIn_Print_Area_23" localSheetId="6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 localSheetId="6">#REF!</definedName>
    <definedName name="Excel_BuiltIn_Print_Area_4">#REF!</definedName>
    <definedName name="Excel_BuiltIn_Print_Area_4_1" localSheetId="6">#REF!,#REF!,#REF!</definedName>
    <definedName name="Excel_BuiltIn_Print_Area_4_1">#REF!,#REF!,#REF!</definedName>
    <definedName name="Excel_BuiltIn_Print_Area_5" localSheetId="6">'[3]Таблица 12'!#REF!</definedName>
    <definedName name="Excel_BuiltIn_Print_Area_5">'[3]Таблица 12'!#REF!</definedName>
    <definedName name="Excel_BuiltIn_Print_Area_6" localSheetId="6">#REF!</definedName>
    <definedName name="Excel_BuiltIn_Print_Area_6">#REF!</definedName>
    <definedName name="Excel_BuiltIn_Print_Area_6_1_1" localSheetId="6">#REF!</definedName>
    <definedName name="Excel_BuiltIn_Print_Area_6_1_1">#REF!</definedName>
    <definedName name="Excel_BuiltIn_Print_Area_7" localSheetId="6">#REF!</definedName>
    <definedName name="Excel_BuiltIn_Print_Area_7">#REF!</definedName>
    <definedName name="Excel_BuiltIn_Print_Area_7_1" localSheetId="6">#REF!</definedName>
    <definedName name="Excel_BuiltIn_Print_Area_7_1">#REF!</definedName>
    <definedName name="Excel_BuiltIn_Print_Area_8" localSheetId="6">#REF!</definedName>
    <definedName name="Excel_BuiltIn_Print_Area_8">#REF!</definedName>
    <definedName name="Excel_BuiltIn_Print_Area_8_1" localSheetId="6">#REF!</definedName>
    <definedName name="Excel_BuiltIn_Print_Area_8_1">#REF!</definedName>
    <definedName name="Excel_BuiltIn_Print_Area_9_1" localSheetId="6">#REF!</definedName>
    <definedName name="Excel_BuiltIn_Print_Area_9_1">#REF!</definedName>
    <definedName name="Excel_BuiltIn_Print_Titles_1" localSheetId="6">#REF!</definedName>
    <definedName name="Excel_BuiltIn_Print_Titles_1">#REF!</definedName>
    <definedName name="Excel_BuiltIn_Print_Titles_2" localSheetId="6">#REF!</definedName>
    <definedName name="Excel_BuiltIn_Print_Titles_2">#REF!</definedName>
    <definedName name="Excel_BuiltIn_Print_Titles_6" localSheetId="6">#REF!</definedName>
    <definedName name="Excel_BuiltIn_Print_Titles_6">#REF!</definedName>
    <definedName name="Excel_BuiltIn_Print_Titles_8" localSheetId="6">#REF!</definedName>
    <definedName name="Excel_BuiltIn_Print_Titles_8">#REF!</definedName>
    <definedName name="Excel_BuiltIn_Print_Titles_9" localSheetId="6">#REF!</definedName>
    <definedName name="Excel_BuiltIn_Print_Titles_9">#REF!</definedName>
    <definedName name="fgh">[4]Лист2!$A$2:$B$668</definedName>
    <definedName name="ghgh">[5]Лист2!$A$1:$B$668</definedName>
    <definedName name="jgj" localSheetId="6">[6]Gio_m!#REF!</definedName>
    <definedName name="jgj">[6]Gio_m!#REF!</definedName>
    <definedName name="KGE">[4]Лист2!$A$2:$B$668</definedName>
    <definedName name="kriopr" localSheetId="6">#REF!</definedName>
    <definedName name="kriopr">#REF!</definedName>
    <definedName name="l" localSheetId="6">#REF!</definedName>
    <definedName name="l">#REF!</definedName>
    <definedName name="lpu">[7]Лист2!$A$1:$B$668</definedName>
    <definedName name="lpucode">[8]Лист2!$A$1:$C$65536</definedName>
    <definedName name="rez_lpupg" localSheetId="6">[9]rez_lpu!#REF!</definedName>
    <definedName name="rez_lpupg">[9]rez_lpu!#REF!</definedName>
    <definedName name="textcode">[10]Лист2!$A$1:$B$3375</definedName>
    <definedName name="v_gio_1" localSheetId="6">#REF!</definedName>
    <definedName name="v_gio_1">#REF!</definedName>
    <definedName name="v_gio_2" localSheetId="6">#REF!</definedName>
    <definedName name="v_gio_2">#REF!</definedName>
    <definedName name="v_gio_3" localSheetId="6">#REF!</definedName>
    <definedName name="v_gio_3">#REF!</definedName>
    <definedName name="v_gio_4" localSheetId="6">#REF!</definedName>
    <definedName name="v_gio_4">#REF!</definedName>
    <definedName name="vse">[11]rez_lpu!$EF$7:$HE$182</definedName>
    <definedName name="yhhh">[7]Лист2!$A$1:$B$668</definedName>
    <definedName name="Zam_k" localSheetId="6">#REF!</definedName>
    <definedName name="Zam_k">#REF!</definedName>
    <definedName name="апп" localSheetId="6">#REF!</definedName>
    <definedName name="апп">#REF!</definedName>
    <definedName name="апр" localSheetId="6">#REF!</definedName>
    <definedName name="апр">#REF!</definedName>
    <definedName name="_xlnm.Database" localSheetId="6">#REF!</definedName>
    <definedName name="_xlnm.Database">#REF!</definedName>
    <definedName name="все" localSheetId="6">#REF!</definedName>
    <definedName name="все">#REF!</definedName>
    <definedName name="ВСЕГО" localSheetId="6">#REF!</definedName>
    <definedName name="ВСЕГО">#REF!</definedName>
    <definedName name="вы" localSheetId="6">[6]Gio_m!#REF!</definedName>
    <definedName name="вы">[6]Gio_m!#REF!</definedName>
    <definedName name="_xlnm.Print_Titles" localSheetId="5">'Свод по группам ВМП'!$A:$H</definedName>
    <definedName name="Зад_МЗ_2">[12]ТФОМС!$B$3:$C$89</definedName>
    <definedName name="код">[13]skind6a!$A$5:$A$42</definedName>
    <definedName name="ммм" localSheetId="6">#REF!</definedName>
    <definedName name="ммм">#REF!</definedName>
    <definedName name="_xlnm.Print_Area" localSheetId="0">Мониторинг!$C$9:$ND$32</definedName>
    <definedName name="_xlnm.Print_Area" localSheetId="5">'Свод по группам ВМП'!$A$1:$I$100</definedName>
    <definedName name="_xlnm.Print_Area" localSheetId="6">'Свод по мо'!$A$1:$J$100</definedName>
    <definedName name="_xlnm.Print_Area">#REF!</definedName>
    <definedName name="Онкология" localSheetId="6">#REF!</definedName>
    <definedName name="Онкология">#REF!</definedName>
    <definedName name="ооо" localSheetId="6">'[6]Gio-m'!#REF!</definedName>
    <definedName name="ооо">'[6]Gio-m'!#REF!</definedName>
    <definedName name="ОТДЕЛЕНИЕ" localSheetId="6">'[14]Gio-m'!#REF!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 localSheetId="6">#REF!</definedName>
    <definedName name="стц_д">#REF!</definedName>
    <definedName name="стц_д2" localSheetId="6">#REF!</definedName>
    <definedName name="стц_д2">#REF!</definedName>
    <definedName name="субв11" localSheetId="6">'[6]Gio-m'!#REF!</definedName>
    <definedName name="субв11">'[6]Gio-m'!#REF!</definedName>
    <definedName name="у">[17]ГОСПИТАЛЬ!$V$11</definedName>
  </definedNames>
  <calcPr calcId="125725"/>
  <pivotCaches>
    <pivotCache cacheId="5" r:id="rId27"/>
  </pivotCaches>
</workbook>
</file>

<file path=xl/calcChain.xml><?xml version="1.0" encoding="utf-8"?>
<calcChain xmlns="http://schemas.openxmlformats.org/spreadsheetml/2006/main">
  <c r="DN14" i="6"/>
  <c r="DN15"/>
  <c r="DN16"/>
  <c r="DN17"/>
  <c r="DN18"/>
  <c r="DN19"/>
  <c r="DN20"/>
  <c r="DN21"/>
  <c r="DN22"/>
  <c r="DN23"/>
  <c r="DN24"/>
  <c r="DN25"/>
  <c r="DN26"/>
  <c r="DN27"/>
  <c r="DN28"/>
  <c r="DN29"/>
  <c r="DN30"/>
  <c r="DL14"/>
  <c r="DL15"/>
  <c r="DL16"/>
  <c r="DL17"/>
  <c r="DL18"/>
  <c r="DL19"/>
  <c r="DL20"/>
  <c r="DL21"/>
  <c r="DL22"/>
  <c r="DL23"/>
  <c r="DL24"/>
  <c r="DL25"/>
  <c r="DL26"/>
  <c r="DL27"/>
  <c r="DL28"/>
  <c r="DL29"/>
  <c r="DL30"/>
  <c r="DN13"/>
  <c r="DL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G14"/>
  <c r="DG15"/>
  <c r="DG16"/>
  <c r="DG17"/>
  <c r="DG18"/>
  <c r="DG19"/>
  <c r="DG20"/>
  <c r="DG21"/>
  <c r="DG22"/>
  <c r="DG23"/>
  <c r="DG24"/>
  <c r="DG25"/>
  <c r="DG26"/>
  <c r="DG27"/>
  <c r="DG28"/>
  <c r="DG29"/>
  <c r="DG30"/>
  <c r="DI13"/>
  <c r="DG13"/>
  <c r="FH9" i="3"/>
  <c r="FH10"/>
  <c r="FH11"/>
  <c r="FH12"/>
  <c r="FH13"/>
  <c r="FH5" i="4"/>
  <c r="FH6"/>
  <c r="FH7"/>
  <c r="FH8"/>
  <c r="FH9"/>
  <c r="FH10"/>
  <c r="FH11"/>
  <c r="FH12"/>
  <c r="FH13"/>
  <c r="FH14"/>
  <c r="FH15"/>
  <c r="FH16"/>
  <c r="FH17"/>
  <c r="FH18"/>
  <c r="FH19"/>
  <c r="FH20"/>
  <c r="FH21"/>
  <c r="J97" i="10"/>
  <c r="I97"/>
  <c r="J89"/>
  <c r="I89"/>
  <c r="J81"/>
  <c r="I81"/>
  <c r="J78"/>
  <c r="I78"/>
  <c r="J55"/>
  <c r="I55"/>
  <c r="J9"/>
  <c r="I4"/>
  <c r="D103"/>
  <c r="G43"/>
  <c r="H43"/>
  <c r="F43"/>
  <c r="H44" i="7"/>
  <c r="GH13" i="2"/>
  <c r="GI13"/>
  <c r="GJ13"/>
  <c r="GK13"/>
  <c r="GL13"/>
  <c r="GM13"/>
  <c r="GH14"/>
  <c r="GI14"/>
  <c r="GJ14"/>
  <c r="GK14"/>
  <c r="GL14"/>
  <c r="GM14"/>
  <c r="GH15"/>
  <c r="GI15"/>
  <c r="GJ15"/>
  <c r="GK15"/>
  <c r="GL15"/>
  <c r="GM15"/>
  <c r="GH16"/>
  <c r="GI16"/>
  <c r="GJ16"/>
  <c r="GK16"/>
  <c r="GL16"/>
  <c r="GM16"/>
  <c r="GH17"/>
  <c r="GI17"/>
  <c r="GJ17"/>
  <c r="GK17"/>
  <c r="GL17"/>
  <c r="GM17"/>
  <c r="GH18"/>
  <c r="GI18"/>
  <c r="GJ18"/>
  <c r="GK18"/>
  <c r="GL18"/>
  <c r="GM18"/>
  <c r="GH19"/>
  <c r="GI19"/>
  <c r="GJ19"/>
  <c r="GK19"/>
  <c r="GL19"/>
  <c r="GM19"/>
  <c r="GH20"/>
  <c r="GI20"/>
  <c r="GJ20"/>
  <c r="GK20"/>
  <c r="GL20"/>
  <c r="GM20"/>
  <c r="GH21"/>
  <c r="GI21"/>
  <c r="GJ21"/>
  <c r="GK21"/>
  <c r="GL21"/>
  <c r="GM21"/>
  <c r="GH22"/>
  <c r="GI22"/>
  <c r="GJ22"/>
  <c r="GK22"/>
  <c r="GL22"/>
  <c r="GM22"/>
  <c r="GH23"/>
  <c r="GI23"/>
  <c r="GJ23"/>
  <c r="GK23"/>
  <c r="GL23"/>
  <c r="GM23"/>
  <c r="GH24"/>
  <c r="GI24"/>
  <c r="GJ24"/>
  <c r="GK24"/>
  <c r="GL24"/>
  <c r="GM24"/>
  <c r="GH25"/>
  <c r="GI25"/>
  <c r="GJ25"/>
  <c r="GK25"/>
  <c r="GL25"/>
  <c r="GM25"/>
  <c r="GH26"/>
  <c r="GI26"/>
  <c r="GJ26"/>
  <c r="GK26"/>
  <c r="GL26"/>
  <c r="GM26"/>
  <c r="GH27"/>
  <c r="GI27"/>
  <c r="GJ27"/>
  <c r="GK27"/>
  <c r="GL27"/>
  <c r="GM27"/>
  <c r="GH28"/>
  <c r="GI28"/>
  <c r="GJ28"/>
  <c r="GK28"/>
  <c r="GL28"/>
  <c r="GM28"/>
  <c r="GH29"/>
  <c r="GI29"/>
  <c r="GJ29"/>
  <c r="GK29"/>
  <c r="GL29"/>
  <c r="GM29"/>
  <c r="GM12"/>
  <c r="GL12"/>
  <c r="GK12"/>
  <c r="GJ12"/>
  <c r="GI12"/>
  <c r="GH12"/>
  <c r="GB13"/>
  <c r="GC13"/>
  <c r="GD13"/>
  <c r="GE13"/>
  <c r="GB14"/>
  <c r="GC14"/>
  <c r="GD14"/>
  <c r="GE14"/>
  <c r="GB15"/>
  <c r="GC15"/>
  <c r="GD15"/>
  <c r="GE15"/>
  <c r="GB16"/>
  <c r="GC16"/>
  <c r="GD16"/>
  <c r="GE16"/>
  <c r="GB17"/>
  <c r="GC17"/>
  <c r="GD17"/>
  <c r="GE17"/>
  <c r="GB18"/>
  <c r="GC18"/>
  <c r="GD18"/>
  <c r="GE18"/>
  <c r="GB19"/>
  <c r="GC19"/>
  <c r="GD19"/>
  <c r="GE19"/>
  <c r="GB20"/>
  <c r="GC20"/>
  <c r="GD20"/>
  <c r="GE20"/>
  <c r="GB21"/>
  <c r="GC21"/>
  <c r="GD21"/>
  <c r="GE21"/>
  <c r="GB22"/>
  <c r="GC22"/>
  <c r="GD22"/>
  <c r="GE22"/>
  <c r="GB23"/>
  <c r="GC23"/>
  <c r="GD23"/>
  <c r="GE23"/>
  <c r="GB24"/>
  <c r="GC24"/>
  <c r="GD24"/>
  <c r="GE24"/>
  <c r="GB25"/>
  <c r="GC25"/>
  <c r="GD25"/>
  <c r="GE25"/>
  <c r="GB26"/>
  <c r="GC26"/>
  <c r="GD26"/>
  <c r="GE26"/>
  <c r="GB27"/>
  <c r="GC27"/>
  <c r="GD27"/>
  <c r="GE27"/>
  <c r="GB28"/>
  <c r="GC28"/>
  <c r="GD28"/>
  <c r="GE28"/>
  <c r="GB29"/>
  <c r="GC29"/>
  <c r="GD29"/>
  <c r="GE29"/>
  <c r="GE12"/>
  <c r="GD12"/>
  <c r="GC12"/>
  <c r="GB12"/>
  <c r="FT13"/>
  <c r="FU13"/>
  <c r="FV13"/>
  <c r="FW13"/>
  <c r="FX13"/>
  <c r="FY13"/>
  <c r="FT14"/>
  <c r="FU14"/>
  <c r="FV14"/>
  <c r="FW14"/>
  <c r="FX14"/>
  <c r="FY14"/>
  <c r="FT15"/>
  <c r="FU15"/>
  <c r="FV15"/>
  <c r="FW15"/>
  <c r="FX15"/>
  <c r="FY15"/>
  <c r="FT16"/>
  <c r="FU16"/>
  <c r="FV16"/>
  <c r="FW16"/>
  <c r="FX16"/>
  <c r="FY16"/>
  <c r="FT17"/>
  <c r="FU17"/>
  <c r="FV17"/>
  <c r="FW17"/>
  <c r="FX17"/>
  <c r="FY17"/>
  <c r="FT18"/>
  <c r="FU18"/>
  <c r="FV18"/>
  <c r="FW18"/>
  <c r="FX18"/>
  <c r="FY18"/>
  <c r="FT19"/>
  <c r="FU19"/>
  <c r="FV19"/>
  <c r="FW19"/>
  <c r="FX19"/>
  <c r="FY19"/>
  <c r="FT20"/>
  <c r="FU20"/>
  <c r="FV20"/>
  <c r="FW20"/>
  <c r="FX20"/>
  <c r="FY20"/>
  <c r="FT21"/>
  <c r="FU21"/>
  <c r="FV21"/>
  <c r="FW21"/>
  <c r="FX21"/>
  <c r="FY21"/>
  <c r="FT22"/>
  <c r="FU22"/>
  <c r="FV22"/>
  <c r="FW22"/>
  <c r="FX22"/>
  <c r="FY22"/>
  <c r="FT23"/>
  <c r="FU23"/>
  <c r="FV23"/>
  <c r="FW23"/>
  <c r="FX23"/>
  <c r="FY23"/>
  <c r="FT24"/>
  <c r="FU24"/>
  <c r="FV24"/>
  <c r="FW24"/>
  <c r="FX24"/>
  <c r="FY24"/>
  <c r="FT25"/>
  <c r="FU25"/>
  <c r="FV25"/>
  <c r="FW25"/>
  <c r="FX25"/>
  <c r="FY25"/>
  <c r="FT26"/>
  <c r="FU26"/>
  <c r="FV26"/>
  <c r="FW26"/>
  <c r="FX26"/>
  <c r="FY26"/>
  <c r="FT27"/>
  <c r="FU27"/>
  <c r="FV27"/>
  <c r="FW27"/>
  <c r="FX27"/>
  <c r="FY27"/>
  <c r="FT28"/>
  <c r="FU28"/>
  <c r="FV28"/>
  <c r="FW28"/>
  <c r="FX28"/>
  <c r="FY28"/>
  <c r="FT29"/>
  <c r="FU29"/>
  <c r="FV29"/>
  <c r="FW29"/>
  <c r="FX29"/>
  <c r="FY29"/>
  <c r="FY12"/>
  <c r="FX12"/>
  <c r="FW12"/>
  <c r="GA12" s="1"/>
  <c r="FV12"/>
  <c r="FU12"/>
  <c r="FT12"/>
  <c r="FD13"/>
  <c r="FE13"/>
  <c r="FF13"/>
  <c r="FG13"/>
  <c r="FH13"/>
  <c r="FI13"/>
  <c r="FJ13"/>
  <c r="FK13"/>
  <c r="FL13"/>
  <c r="FM13"/>
  <c r="FN13"/>
  <c r="FO13"/>
  <c r="FP13"/>
  <c r="FQ13"/>
  <c r="FD14"/>
  <c r="FE14"/>
  <c r="FF14"/>
  <c r="FG14"/>
  <c r="FH14"/>
  <c r="FI14"/>
  <c r="FJ14"/>
  <c r="FK14"/>
  <c r="FL14"/>
  <c r="FM14"/>
  <c r="FN14"/>
  <c r="FO14"/>
  <c r="FP14"/>
  <c r="FQ14"/>
  <c r="FD15"/>
  <c r="FE15"/>
  <c r="FF15"/>
  <c r="FG15"/>
  <c r="FH15"/>
  <c r="FI15"/>
  <c r="FJ15"/>
  <c r="FK15"/>
  <c r="FL15"/>
  <c r="FM15"/>
  <c r="FN15"/>
  <c r="FO15"/>
  <c r="FP15"/>
  <c r="FQ15"/>
  <c r="FD16"/>
  <c r="FE16"/>
  <c r="FF16"/>
  <c r="FG16"/>
  <c r="FH16"/>
  <c r="FI16"/>
  <c r="FJ16"/>
  <c r="FK16"/>
  <c r="FL16"/>
  <c r="FM16"/>
  <c r="FN16"/>
  <c r="FO16"/>
  <c r="FP16"/>
  <c r="FQ16"/>
  <c r="FD17"/>
  <c r="FE17"/>
  <c r="FF17"/>
  <c r="FG17"/>
  <c r="FH17"/>
  <c r="FI17"/>
  <c r="FJ17"/>
  <c r="FK17"/>
  <c r="FL17"/>
  <c r="FM17"/>
  <c r="FN17"/>
  <c r="FO17"/>
  <c r="FP17"/>
  <c r="FQ17"/>
  <c r="FD18"/>
  <c r="FE18"/>
  <c r="FF18"/>
  <c r="FG18"/>
  <c r="FH18"/>
  <c r="FI18"/>
  <c r="FJ18"/>
  <c r="FK18"/>
  <c r="FL18"/>
  <c r="FM18"/>
  <c r="FN18"/>
  <c r="FO18"/>
  <c r="FP18"/>
  <c r="FQ18"/>
  <c r="FD19"/>
  <c r="FE19"/>
  <c r="FF19"/>
  <c r="FG19"/>
  <c r="FH19"/>
  <c r="FI19"/>
  <c r="FJ19"/>
  <c r="FK19"/>
  <c r="FL19"/>
  <c r="FM19"/>
  <c r="FN19"/>
  <c r="FO19"/>
  <c r="FP19"/>
  <c r="FQ19"/>
  <c r="FD20"/>
  <c r="FE20"/>
  <c r="FF20"/>
  <c r="FG20"/>
  <c r="FH20"/>
  <c r="FI20"/>
  <c r="FJ20"/>
  <c r="FK20"/>
  <c r="FL20"/>
  <c r="FM20"/>
  <c r="FN20"/>
  <c r="FO20"/>
  <c r="FP20"/>
  <c r="FQ20"/>
  <c r="FD21"/>
  <c r="FE21"/>
  <c r="FF21"/>
  <c r="FG21"/>
  <c r="FH21"/>
  <c r="FI21"/>
  <c r="FJ21"/>
  <c r="FK21"/>
  <c r="FL21"/>
  <c r="FM21"/>
  <c r="FN21"/>
  <c r="FO21"/>
  <c r="FP21"/>
  <c r="FQ21"/>
  <c r="FD22"/>
  <c r="FE22"/>
  <c r="FF22"/>
  <c r="FG22"/>
  <c r="FH22"/>
  <c r="FI22"/>
  <c r="FJ22"/>
  <c r="FK22"/>
  <c r="FL22"/>
  <c r="FM22"/>
  <c r="FN22"/>
  <c r="FO22"/>
  <c r="FP22"/>
  <c r="FQ22"/>
  <c r="FD23"/>
  <c r="FE23"/>
  <c r="FF23"/>
  <c r="FG23"/>
  <c r="FH23"/>
  <c r="FI23"/>
  <c r="FJ23"/>
  <c r="FK23"/>
  <c r="FL23"/>
  <c r="FM23"/>
  <c r="FN23"/>
  <c r="FO23"/>
  <c r="FP23"/>
  <c r="FQ23"/>
  <c r="FD24"/>
  <c r="FE24"/>
  <c r="FF24"/>
  <c r="FG24"/>
  <c r="FH24"/>
  <c r="FI24"/>
  <c r="FJ24"/>
  <c r="FK24"/>
  <c r="FL24"/>
  <c r="FM24"/>
  <c r="FN24"/>
  <c r="FO24"/>
  <c r="FP24"/>
  <c r="FQ24"/>
  <c r="FD25"/>
  <c r="FE25"/>
  <c r="FF25"/>
  <c r="FG25"/>
  <c r="FH25"/>
  <c r="FI25"/>
  <c r="FJ25"/>
  <c r="FK25"/>
  <c r="FL25"/>
  <c r="FM25"/>
  <c r="FN25"/>
  <c r="FO25"/>
  <c r="FP25"/>
  <c r="FQ25"/>
  <c r="FD26"/>
  <c r="FE26"/>
  <c r="FF26"/>
  <c r="FG26"/>
  <c r="FH26"/>
  <c r="FI26"/>
  <c r="FJ26"/>
  <c r="FK26"/>
  <c r="FL26"/>
  <c r="FM26"/>
  <c r="FN26"/>
  <c r="FO26"/>
  <c r="FP26"/>
  <c r="FQ26"/>
  <c r="FD27"/>
  <c r="FE27"/>
  <c r="FF27"/>
  <c r="FG27"/>
  <c r="FH27"/>
  <c r="FI27"/>
  <c r="FJ27"/>
  <c r="FK27"/>
  <c r="FL27"/>
  <c r="FM27"/>
  <c r="FN27"/>
  <c r="FO27"/>
  <c r="FP27"/>
  <c r="FQ27"/>
  <c r="FD28"/>
  <c r="FE28"/>
  <c r="FF28"/>
  <c r="FG28"/>
  <c r="FH28"/>
  <c r="FI28"/>
  <c r="FJ28"/>
  <c r="FK28"/>
  <c r="FL28"/>
  <c r="FM28"/>
  <c r="FN28"/>
  <c r="FO28"/>
  <c r="FP28"/>
  <c r="FQ28"/>
  <c r="FD29"/>
  <c r="FE29"/>
  <c r="FF29"/>
  <c r="FG29"/>
  <c r="FH29"/>
  <c r="FI29"/>
  <c r="FJ29"/>
  <c r="FK29"/>
  <c r="FL29"/>
  <c r="FM29"/>
  <c r="FN29"/>
  <c r="FO29"/>
  <c r="FP29"/>
  <c r="FQ29"/>
  <c r="FQ12"/>
  <c r="FP12"/>
  <c r="FO12"/>
  <c r="FN12"/>
  <c r="FN30" s="1"/>
  <c r="FM12"/>
  <c r="FL12"/>
  <c r="FK12"/>
  <c r="FJ12"/>
  <c r="FI12"/>
  <c r="FH12"/>
  <c r="FG12"/>
  <c r="FF12"/>
  <c r="FE12"/>
  <c r="FD12"/>
  <c r="EX13"/>
  <c r="EY13"/>
  <c r="EZ13"/>
  <c r="FA13"/>
  <c r="EX14"/>
  <c r="EY14"/>
  <c r="EZ14"/>
  <c r="FA14"/>
  <c r="EX15"/>
  <c r="EY15"/>
  <c r="EZ15"/>
  <c r="FA15"/>
  <c r="EX16"/>
  <c r="EY16"/>
  <c r="EZ16"/>
  <c r="FA16"/>
  <c r="EX17"/>
  <c r="EY17"/>
  <c r="EZ17"/>
  <c r="FA17"/>
  <c r="EX18"/>
  <c r="EY18"/>
  <c r="EZ18"/>
  <c r="FA18"/>
  <c r="EX19"/>
  <c r="EY19"/>
  <c r="EZ19"/>
  <c r="FA19"/>
  <c r="EX20"/>
  <c r="EY20"/>
  <c r="EZ20"/>
  <c r="FA20"/>
  <c r="EX21"/>
  <c r="EY21"/>
  <c r="EZ21"/>
  <c r="FA21"/>
  <c r="EX22"/>
  <c r="EY22"/>
  <c r="EZ22"/>
  <c r="FA22"/>
  <c r="EX23"/>
  <c r="EY23"/>
  <c r="EZ23"/>
  <c r="FA23"/>
  <c r="EX24"/>
  <c r="EY24"/>
  <c r="EZ24"/>
  <c r="FA24"/>
  <c r="EX25"/>
  <c r="EY25"/>
  <c r="EZ25"/>
  <c r="FA25"/>
  <c r="EX26"/>
  <c r="EY26"/>
  <c r="EZ26"/>
  <c r="FA26"/>
  <c r="EX27"/>
  <c r="EY27"/>
  <c r="EZ27"/>
  <c r="FA27"/>
  <c r="EX28"/>
  <c r="EY28"/>
  <c r="EZ28"/>
  <c r="FA28"/>
  <c r="EX29"/>
  <c r="EY29"/>
  <c r="EZ29"/>
  <c r="FA29"/>
  <c r="FA12"/>
  <c r="EZ12"/>
  <c r="EY12"/>
  <c r="EX12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B13"/>
  <c r="DC13"/>
  <c r="DB14"/>
  <c r="DC14"/>
  <c r="DB15"/>
  <c r="DC15"/>
  <c r="DB16"/>
  <c r="DC16"/>
  <c r="DB17"/>
  <c r="DC17"/>
  <c r="DB18"/>
  <c r="DC18"/>
  <c r="DB19"/>
  <c r="DC19"/>
  <c r="DB20"/>
  <c r="DC20"/>
  <c r="DB21"/>
  <c r="DC21"/>
  <c r="DB22"/>
  <c r="DC22"/>
  <c r="DB23"/>
  <c r="DC23"/>
  <c r="DB24"/>
  <c r="DC24"/>
  <c r="DB25"/>
  <c r="DC25"/>
  <c r="DB26"/>
  <c r="DC26"/>
  <c r="DB27"/>
  <c r="DC27"/>
  <c r="DB28"/>
  <c r="DC28"/>
  <c r="DB29"/>
  <c r="DC29"/>
  <c r="DC12"/>
  <c r="DB12"/>
  <c r="CJ13"/>
  <c r="CK13"/>
  <c r="CL13"/>
  <c r="CM13"/>
  <c r="CN13"/>
  <c r="CO13"/>
  <c r="CP13"/>
  <c r="CQ13"/>
  <c r="CR13"/>
  <c r="CS13"/>
  <c r="CT13"/>
  <c r="CU13"/>
  <c r="CV13"/>
  <c r="CW13"/>
  <c r="CX13"/>
  <c r="CY13"/>
  <c r="CJ14"/>
  <c r="CK14"/>
  <c r="CL14"/>
  <c r="CM14"/>
  <c r="CN14"/>
  <c r="CO14"/>
  <c r="CP14"/>
  <c r="CQ14"/>
  <c r="CR14"/>
  <c r="CS14"/>
  <c r="CT14"/>
  <c r="CU14"/>
  <c r="CV14"/>
  <c r="CW14"/>
  <c r="CX14"/>
  <c r="CY14"/>
  <c r="CJ15"/>
  <c r="CK15"/>
  <c r="CL15"/>
  <c r="CM15"/>
  <c r="CN15"/>
  <c r="CO15"/>
  <c r="CP15"/>
  <c r="CQ15"/>
  <c r="CR15"/>
  <c r="CS15"/>
  <c r="CT15"/>
  <c r="CU15"/>
  <c r="CV15"/>
  <c r="CW15"/>
  <c r="CX15"/>
  <c r="CY15"/>
  <c r="CJ16"/>
  <c r="CK16"/>
  <c r="CL16"/>
  <c r="CM16"/>
  <c r="CN16"/>
  <c r="CO16"/>
  <c r="CP16"/>
  <c r="CQ16"/>
  <c r="CR16"/>
  <c r="CS16"/>
  <c r="CT16"/>
  <c r="CU16"/>
  <c r="CV16"/>
  <c r="CW16"/>
  <c r="CX16"/>
  <c r="CY16"/>
  <c r="CJ17"/>
  <c r="CK17"/>
  <c r="CL17"/>
  <c r="CM17"/>
  <c r="CN17"/>
  <c r="CO17"/>
  <c r="CP17"/>
  <c r="CQ17"/>
  <c r="CR17"/>
  <c r="CS17"/>
  <c r="CT17"/>
  <c r="CU17"/>
  <c r="CV17"/>
  <c r="CW17"/>
  <c r="CX17"/>
  <c r="CY17"/>
  <c r="CJ18"/>
  <c r="CK18"/>
  <c r="CL18"/>
  <c r="CM18"/>
  <c r="CN18"/>
  <c r="CO18"/>
  <c r="CP18"/>
  <c r="CQ18"/>
  <c r="CR18"/>
  <c r="CS18"/>
  <c r="CT18"/>
  <c r="CU18"/>
  <c r="CV18"/>
  <c r="CW18"/>
  <c r="CX18"/>
  <c r="CY18"/>
  <c r="CJ19"/>
  <c r="CK19"/>
  <c r="CL19"/>
  <c r="CM19"/>
  <c r="CN19"/>
  <c r="CO19"/>
  <c r="CP19"/>
  <c r="CQ19"/>
  <c r="CR19"/>
  <c r="CS19"/>
  <c r="CT19"/>
  <c r="CU19"/>
  <c r="CV19"/>
  <c r="CW19"/>
  <c r="CX19"/>
  <c r="CY19"/>
  <c r="CJ20"/>
  <c r="CK20"/>
  <c r="CL20"/>
  <c r="CM20"/>
  <c r="CN20"/>
  <c r="CO20"/>
  <c r="CP20"/>
  <c r="CQ20"/>
  <c r="CR20"/>
  <c r="CS20"/>
  <c r="CT20"/>
  <c r="CU20"/>
  <c r="CV20"/>
  <c r="CW20"/>
  <c r="CX20"/>
  <c r="CY20"/>
  <c r="CJ21"/>
  <c r="CK21"/>
  <c r="CL21"/>
  <c r="CM21"/>
  <c r="CN21"/>
  <c r="CO21"/>
  <c r="CP21"/>
  <c r="CQ21"/>
  <c r="CR21"/>
  <c r="CS21"/>
  <c r="CT21"/>
  <c r="CU21"/>
  <c r="CV21"/>
  <c r="CW21"/>
  <c r="CX21"/>
  <c r="CY21"/>
  <c r="CJ22"/>
  <c r="CK22"/>
  <c r="CL22"/>
  <c r="CM22"/>
  <c r="CN22"/>
  <c r="CO22"/>
  <c r="CP22"/>
  <c r="CQ22"/>
  <c r="CR22"/>
  <c r="CS22"/>
  <c r="CT22"/>
  <c r="CU22"/>
  <c r="CV22"/>
  <c r="CW22"/>
  <c r="CX22"/>
  <c r="CY22"/>
  <c r="CJ23"/>
  <c r="CK23"/>
  <c r="CL23"/>
  <c r="CM23"/>
  <c r="CN23"/>
  <c r="CO23"/>
  <c r="CP23"/>
  <c r="CQ23"/>
  <c r="CR23"/>
  <c r="CS23"/>
  <c r="CT23"/>
  <c r="CU23"/>
  <c r="CV23"/>
  <c r="CW23"/>
  <c r="CX23"/>
  <c r="CY23"/>
  <c r="CJ24"/>
  <c r="CK24"/>
  <c r="CL24"/>
  <c r="CM24"/>
  <c r="CN24"/>
  <c r="CO24"/>
  <c r="CP24"/>
  <c r="CQ24"/>
  <c r="CR24"/>
  <c r="CS24"/>
  <c r="CT24"/>
  <c r="CU24"/>
  <c r="CV24"/>
  <c r="CW24"/>
  <c r="CX24"/>
  <c r="CY24"/>
  <c r="CJ25"/>
  <c r="CK25"/>
  <c r="CL25"/>
  <c r="CM25"/>
  <c r="CN25"/>
  <c r="CO25"/>
  <c r="CP25"/>
  <c r="CQ25"/>
  <c r="CR25"/>
  <c r="CS25"/>
  <c r="CT25"/>
  <c r="CU25"/>
  <c r="CV25"/>
  <c r="CW25"/>
  <c r="CX25"/>
  <c r="CY25"/>
  <c r="CJ26"/>
  <c r="CK26"/>
  <c r="CL26"/>
  <c r="CM26"/>
  <c r="CN26"/>
  <c r="CO26"/>
  <c r="CP26"/>
  <c r="CQ26"/>
  <c r="CR26"/>
  <c r="CS26"/>
  <c r="CT26"/>
  <c r="CU26"/>
  <c r="CV26"/>
  <c r="CW26"/>
  <c r="CX26"/>
  <c r="CY26"/>
  <c r="CJ27"/>
  <c r="CK27"/>
  <c r="CL27"/>
  <c r="CM27"/>
  <c r="CN27"/>
  <c r="CO27"/>
  <c r="CP27"/>
  <c r="CQ27"/>
  <c r="CR27"/>
  <c r="CS27"/>
  <c r="CT27"/>
  <c r="CU27"/>
  <c r="CV27"/>
  <c r="CW27"/>
  <c r="CX27"/>
  <c r="CY27"/>
  <c r="CJ28"/>
  <c r="CK28"/>
  <c r="CL28"/>
  <c r="CM28"/>
  <c r="CN28"/>
  <c r="CO28"/>
  <c r="CP28"/>
  <c r="CQ28"/>
  <c r="CR28"/>
  <c r="CS28"/>
  <c r="CT28"/>
  <c r="CU28"/>
  <c r="CV28"/>
  <c r="CW28"/>
  <c r="CX28"/>
  <c r="CY28"/>
  <c r="CJ29"/>
  <c r="CK29"/>
  <c r="CL29"/>
  <c r="CM29"/>
  <c r="CN29"/>
  <c r="CO29"/>
  <c r="CP29"/>
  <c r="CQ29"/>
  <c r="CR29"/>
  <c r="CS29"/>
  <c r="CT29"/>
  <c r="CU29"/>
  <c r="CV29"/>
  <c r="CW29"/>
  <c r="CX29"/>
  <c r="CY29"/>
  <c r="CY12"/>
  <c r="CX12"/>
  <c r="CW12"/>
  <c r="CV12"/>
  <c r="CU12"/>
  <c r="CT12"/>
  <c r="CS12"/>
  <c r="CR12"/>
  <c r="CQ12"/>
  <c r="CP12"/>
  <c r="CO12"/>
  <c r="CN12"/>
  <c r="CM12"/>
  <c r="CL12"/>
  <c r="CK12"/>
  <c r="CJ12"/>
  <c r="BZ13"/>
  <c r="CA13"/>
  <c r="CB13"/>
  <c r="CC13"/>
  <c r="CD13"/>
  <c r="CE13"/>
  <c r="CF13"/>
  <c r="CG13"/>
  <c r="BZ14"/>
  <c r="CA14"/>
  <c r="CB14"/>
  <c r="CC14"/>
  <c r="CD14"/>
  <c r="CE14"/>
  <c r="CF14"/>
  <c r="CG14"/>
  <c r="BZ15"/>
  <c r="CA15"/>
  <c r="CB15"/>
  <c r="CC15"/>
  <c r="CD15"/>
  <c r="CE15"/>
  <c r="CF15"/>
  <c r="CG15"/>
  <c r="BZ16"/>
  <c r="CA16"/>
  <c r="CB16"/>
  <c r="CC16"/>
  <c r="CD16"/>
  <c r="CE16"/>
  <c r="CF16"/>
  <c r="CG16"/>
  <c r="BZ17"/>
  <c r="CA17"/>
  <c r="CB17"/>
  <c r="CC17"/>
  <c r="CD17"/>
  <c r="CE17"/>
  <c r="CF17"/>
  <c r="CG17"/>
  <c r="BZ18"/>
  <c r="CA18"/>
  <c r="CB18"/>
  <c r="CC18"/>
  <c r="CD18"/>
  <c r="CE18"/>
  <c r="CF18"/>
  <c r="CG18"/>
  <c r="BZ19"/>
  <c r="CA19"/>
  <c r="CB19"/>
  <c r="CC19"/>
  <c r="CD19"/>
  <c r="CE19"/>
  <c r="CF19"/>
  <c r="CG19"/>
  <c r="BZ20"/>
  <c r="CA20"/>
  <c r="CB20"/>
  <c r="CC20"/>
  <c r="CD20"/>
  <c r="CE20"/>
  <c r="CF20"/>
  <c r="CG20"/>
  <c r="BZ21"/>
  <c r="CA21"/>
  <c r="CB21"/>
  <c r="CC21"/>
  <c r="CD21"/>
  <c r="CE21"/>
  <c r="CF21"/>
  <c r="CG21"/>
  <c r="BZ22"/>
  <c r="CA22"/>
  <c r="CB22"/>
  <c r="CC22"/>
  <c r="CD22"/>
  <c r="CE22"/>
  <c r="CF22"/>
  <c r="CG22"/>
  <c r="BZ23"/>
  <c r="CA23"/>
  <c r="CB23"/>
  <c r="CC23"/>
  <c r="CD23"/>
  <c r="CE23"/>
  <c r="CF23"/>
  <c r="CG23"/>
  <c r="BZ24"/>
  <c r="CA24"/>
  <c r="CB24"/>
  <c r="CC24"/>
  <c r="CD24"/>
  <c r="CE24"/>
  <c r="CF24"/>
  <c r="CG24"/>
  <c r="BZ25"/>
  <c r="CA25"/>
  <c r="CB25"/>
  <c r="CC25"/>
  <c r="CD25"/>
  <c r="CE25"/>
  <c r="CF25"/>
  <c r="CG25"/>
  <c r="BZ26"/>
  <c r="CA26"/>
  <c r="CB26"/>
  <c r="CC26"/>
  <c r="CD26"/>
  <c r="CE26"/>
  <c r="CF26"/>
  <c r="CG26"/>
  <c r="BZ27"/>
  <c r="CA27"/>
  <c r="CB27"/>
  <c r="CC27"/>
  <c r="CD27"/>
  <c r="CE27"/>
  <c r="CF27"/>
  <c r="CG27"/>
  <c r="BZ28"/>
  <c r="CA28"/>
  <c r="CB28"/>
  <c r="CC28"/>
  <c r="CD28"/>
  <c r="CE28"/>
  <c r="CF28"/>
  <c r="CG28"/>
  <c r="BZ29"/>
  <c r="CA29"/>
  <c r="CB29"/>
  <c r="CC29"/>
  <c r="CD29"/>
  <c r="CE29"/>
  <c r="CF29"/>
  <c r="CG29"/>
  <c r="CG12"/>
  <c r="CF12"/>
  <c r="CE12"/>
  <c r="CD12"/>
  <c r="CC12"/>
  <c r="CB12"/>
  <c r="CA12"/>
  <c r="BZ12"/>
  <c r="BR13"/>
  <c r="BS13"/>
  <c r="BT13"/>
  <c r="BU13"/>
  <c r="BV13"/>
  <c r="BW13"/>
  <c r="BR14"/>
  <c r="BS14"/>
  <c r="BT14"/>
  <c r="BU14"/>
  <c r="BV14"/>
  <c r="BW14"/>
  <c r="BR15"/>
  <c r="BS15"/>
  <c r="BT15"/>
  <c r="BU15"/>
  <c r="BV15"/>
  <c r="BW15"/>
  <c r="BR16"/>
  <c r="BS16"/>
  <c r="BT16"/>
  <c r="BU16"/>
  <c r="BV16"/>
  <c r="BW16"/>
  <c r="BR17"/>
  <c r="BS17"/>
  <c r="BT17"/>
  <c r="BU17"/>
  <c r="BV17"/>
  <c r="BW17"/>
  <c r="BR18"/>
  <c r="BS18"/>
  <c r="BT18"/>
  <c r="BU18"/>
  <c r="BV18"/>
  <c r="BW18"/>
  <c r="BR19"/>
  <c r="BS19"/>
  <c r="BT19"/>
  <c r="BU19"/>
  <c r="BV19"/>
  <c r="BW19"/>
  <c r="BR20"/>
  <c r="BS20"/>
  <c r="BT20"/>
  <c r="BU20"/>
  <c r="BV20"/>
  <c r="BW20"/>
  <c r="BR21"/>
  <c r="BS21"/>
  <c r="BT21"/>
  <c r="BU21"/>
  <c r="BV21"/>
  <c r="BW21"/>
  <c r="BR22"/>
  <c r="BS22"/>
  <c r="BT22"/>
  <c r="BU22"/>
  <c r="BV22"/>
  <c r="BW22"/>
  <c r="BR23"/>
  <c r="BS23"/>
  <c r="BT23"/>
  <c r="BU23"/>
  <c r="BV23"/>
  <c r="BW23"/>
  <c r="BR24"/>
  <c r="BS24"/>
  <c r="BT24"/>
  <c r="BU24"/>
  <c r="BV24"/>
  <c r="BW24"/>
  <c r="BR25"/>
  <c r="BS25"/>
  <c r="BT25"/>
  <c r="BU25"/>
  <c r="BV25"/>
  <c r="BW25"/>
  <c r="BR26"/>
  <c r="BS26"/>
  <c r="BT26"/>
  <c r="BU26"/>
  <c r="BV26"/>
  <c r="BW26"/>
  <c r="BR27"/>
  <c r="BS27"/>
  <c r="BT27"/>
  <c r="BU27"/>
  <c r="BV27"/>
  <c r="BW27"/>
  <c r="BR28"/>
  <c r="BS28"/>
  <c r="BT28"/>
  <c r="BU28"/>
  <c r="BV28"/>
  <c r="BW28"/>
  <c r="BR29"/>
  <c r="BS29"/>
  <c r="BT29"/>
  <c r="BU29"/>
  <c r="BV29"/>
  <c r="BW29"/>
  <c r="BW12"/>
  <c r="BV12"/>
  <c r="BU12"/>
  <c r="BT12"/>
  <c r="BS12"/>
  <c r="BR12"/>
  <c r="BB13"/>
  <c r="BC13"/>
  <c r="BD13"/>
  <c r="BE13"/>
  <c r="BF13"/>
  <c r="BG13"/>
  <c r="BH13"/>
  <c r="BI13"/>
  <c r="BJ13"/>
  <c r="BK13"/>
  <c r="BL13"/>
  <c r="BM13"/>
  <c r="BN13"/>
  <c r="BO13"/>
  <c r="BB14"/>
  <c r="BC14"/>
  <c r="BD14"/>
  <c r="BE14"/>
  <c r="BF14"/>
  <c r="BG14"/>
  <c r="BH14"/>
  <c r="BI14"/>
  <c r="BJ14"/>
  <c r="BK14"/>
  <c r="BL14"/>
  <c r="BM14"/>
  <c r="BN14"/>
  <c r="BO14"/>
  <c r="BB15"/>
  <c r="BC15"/>
  <c r="BD15"/>
  <c r="BE15"/>
  <c r="BF15"/>
  <c r="BG15"/>
  <c r="BH15"/>
  <c r="BI15"/>
  <c r="BJ15"/>
  <c r="BK15"/>
  <c r="BL15"/>
  <c r="BM15"/>
  <c r="BN15"/>
  <c r="BO15"/>
  <c r="BB16"/>
  <c r="BC16"/>
  <c r="BD16"/>
  <c r="BE16"/>
  <c r="BF16"/>
  <c r="BG16"/>
  <c r="BH16"/>
  <c r="BI16"/>
  <c r="BJ16"/>
  <c r="BK16"/>
  <c r="BL16"/>
  <c r="BM16"/>
  <c r="BN16"/>
  <c r="BO16"/>
  <c r="BB17"/>
  <c r="BC17"/>
  <c r="BD17"/>
  <c r="BE17"/>
  <c r="BF17"/>
  <c r="BG17"/>
  <c r="BH17"/>
  <c r="BI17"/>
  <c r="BJ17"/>
  <c r="BK17"/>
  <c r="BL17"/>
  <c r="BM17"/>
  <c r="BN17"/>
  <c r="BO17"/>
  <c r="BB18"/>
  <c r="BC18"/>
  <c r="BD18"/>
  <c r="BE18"/>
  <c r="BF18"/>
  <c r="BG18"/>
  <c r="BH18"/>
  <c r="BI18"/>
  <c r="BJ18"/>
  <c r="BK18"/>
  <c r="BL18"/>
  <c r="BM18"/>
  <c r="BN18"/>
  <c r="BO18"/>
  <c r="BB19"/>
  <c r="BC19"/>
  <c r="BD19"/>
  <c r="BE19"/>
  <c r="BF19"/>
  <c r="BG19"/>
  <c r="BH19"/>
  <c r="BI19"/>
  <c r="BJ19"/>
  <c r="BK19"/>
  <c r="BL19"/>
  <c r="BM19"/>
  <c r="BN19"/>
  <c r="BO19"/>
  <c r="BB20"/>
  <c r="BC20"/>
  <c r="BD20"/>
  <c r="BE20"/>
  <c r="BF20"/>
  <c r="BG20"/>
  <c r="BH20"/>
  <c r="BI20"/>
  <c r="BJ20"/>
  <c r="BK20"/>
  <c r="BL20"/>
  <c r="BM20"/>
  <c r="BN20"/>
  <c r="BO20"/>
  <c r="BB21"/>
  <c r="BC21"/>
  <c r="BD21"/>
  <c r="BE21"/>
  <c r="BF21"/>
  <c r="BG21"/>
  <c r="BH21"/>
  <c r="BI21"/>
  <c r="BJ21"/>
  <c r="BK21"/>
  <c r="BL21"/>
  <c r="BM21"/>
  <c r="BN21"/>
  <c r="BO21"/>
  <c r="BB22"/>
  <c r="BC22"/>
  <c r="BD22"/>
  <c r="BE22"/>
  <c r="BF22"/>
  <c r="BG22"/>
  <c r="BH22"/>
  <c r="BI22"/>
  <c r="BJ22"/>
  <c r="BK22"/>
  <c r="BL22"/>
  <c r="BM22"/>
  <c r="BN22"/>
  <c r="BO22"/>
  <c r="BB23"/>
  <c r="BC23"/>
  <c r="BD23"/>
  <c r="BE23"/>
  <c r="BF23"/>
  <c r="BG23"/>
  <c r="BH23"/>
  <c r="BI23"/>
  <c r="BJ23"/>
  <c r="BK23"/>
  <c r="BL23"/>
  <c r="BM23"/>
  <c r="BN23"/>
  <c r="BO23"/>
  <c r="BB24"/>
  <c r="BC24"/>
  <c r="BD24"/>
  <c r="BE24"/>
  <c r="BF24"/>
  <c r="BG24"/>
  <c r="BH24"/>
  <c r="BI24"/>
  <c r="BJ24"/>
  <c r="BK24"/>
  <c r="BL24"/>
  <c r="BM24"/>
  <c r="BN24"/>
  <c r="BO24"/>
  <c r="BB25"/>
  <c r="BC25"/>
  <c r="BD25"/>
  <c r="BE25"/>
  <c r="BF25"/>
  <c r="BG25"/>
  <c r="BH25"/>
  <c r="BI25"/>
  <c r="BJ25"/>
  <c r="BK25"/>
  <c r="BL25"/>
  <c r="BM25"/>
  <c r="BN25"/>
  <c r="BO25"/>
  <c r="BB26"/>
  <c r="BC26"/>
  <c r="BD26"/>
  <c r="BE26"/>
  <c r="BF26"/>
  <c r="BG26"/>
  <c r="BH26"/>
  <c r="BI26"/>
  <c r="BJ26"/>
  <c r="BK26"/>
  <c r="BL26"/>
  <c r="BM26"/>
  <c r="BN26"/>
  <c r="BO26"/>
  <c r="BB27"/>
  <c r="BC27"/>
  <c r="BD27"/>
  <c r="BE27"/>
  <c r="BF27"/>
  <c r="BG27"/>
  <c r="BH27"/>
  <c r="BI27"/>
  <c r="BJ27"/>
  <c r="BK27"/>
  <c r="BL27"/>
  <c r="BM27"/>
  <c r="BN27"/>
  <c r="BO27"/>
  <c r="BB28"/>
  <c r="BC28"/>
  <c r="BD28"/>
  <c r="BE28"/>
  <c r="BF28"/>
  <c r="BG28"/>
  <c r="BH28"/>
  <c r="BI28"/>
  <c r="BJ28"/>
  <c r="BK28"/>
  <c r="BL28"/>
  <c r="BM28"/>
  <c r="BN28"/>
  <c r="BO28"/>
  <c r="BB29"/>
  <c r="BC29"/>
  <c r="BD29"/>
  <c r="BE29"/>
  <c r="BF29"/>
  <c r="BG29"/>
  <c r="BH29"/>
  <c r="BI29"/>
  <c r="BJ29"/>
  <c r="BK29"/>
  <c r="BL29"/>
  <c r="BM29"/>
  <c r="BN29"/>
  <c r="BO29"/>
  <c r="BO12"/>
  <c r="BN12"/>
  <c r="BM12"/>
  <c r="BL12"/>
  <c r="BK12"/>
  <c r="BJ12"/>
  <c r="BI12"/>
  <c r="BH12"/>
  <c r="BG12"/>
  <c r="BF12"/>
  <c r="BE12"/>
  <c r="BD12"/>
  <c r="BC12"/>
  <c r="BB12"/>
  <c r="AV13"/>
  <c r="AW13"/>
  <c r="AX13"/>
  <c r="AY13"/>
  <c r="AV14"/>
  <c r="AW14"/>
  <c r="AX14"/>
  <c r="AY14"/>
  <c r="AV15"/>
  <c r="AW15"/>
  <c r="AX15"/>
  <c r="AY15"/>
  <c r="AV16"/>
  <c r="AW16"/>
  <c r="AX16"/>
  <c r="AY16"/>
  <c r="AV17"/>
  <c r="AW17"/>
  <c r="AX17"/>
  <c r="AY17"/>
  <c r="AV18"/>
  <c r="AW18"/>
  <c r="AX18"/>
  <c r="AY18"/>
  <c r="AV19"/>
  <c r="AW19"/>
  <c r="AX19"/>
  <c r="AY19"/>
  <c r="AV20"/>
  <c r="AW20"/>
  <c r="AX20"/>
  <c r="AY20"/>
  <c r="AV21"/>
  <c r="AW21"/>
  <c r="AX21"/>
  <c r="AY21"/>
  <c r="AV22"/>
  <c r="AW22"/>
  <c r="AX22"/>
  <c r="AY22"/>
  <c r="AV23"/>
  <c r="AW23"/>
  <c r="AX23"/>
  <c r="AY23"/>
  <c r="AV24"/>
  <c r="AW24"/>
  <c r="AX24"/>
  <c r="AY24"/>
  <c r="AV25"/>
  <c r="AW25"/>
  <c r="AX25"/>
  <c r="AY25"/>
  <c r="AV26"/>
  <c r="AW26"/>
  <c r="AX26"/>
  <c r="AY26"/>
  <c r="AV27"/>
  <c r="AW27"/>
  <c r="AX27"/>
  <c r="AY27"/>
  <c r="AV28"/>
  <c r="AW28"/>
  <c r="AX28"/>
  <c r="AY28"/>
  <c r="AV29"/>
  <c r="AW29"/>
  <c r="AX29"/>
  <c r="AY29"/>
  <c r="AY12"/>
  <c r="AX12"/>
  <c r="AW12"/>
  <c r="AV12"/>
  <c r="AH13"/>
  <c r="AI13"/>
  <c r="AJ13"/>
  <c r="AK13"/>
  <c r="AL13"/>
  <c r="AM13"/>
  <c r="AN13"/>
  <c r="AO13"/>
  <c r="AP13"/>
  <c r="AQ13"/>
  <c r="AR13"/>
  <c r="AS13"/>
  <c r="AH14"/>
  <c r="AI14"/>
  <c r="AJ14"/>
  <c r="AK14"/>
  <c r="AL14"/>
  <c r="AM14"/>
  <c r="AN14"/>
  <c r="AO14"/>
  <c r="AP14"/>
  <c r="AQ14"/>
  <c r="AR14"/>
  <c r="AS14"/>
  <c r="AH15"/>
  <c r="AI15"/>
  <c r="AJ15"/>
  <c r="AK15"/>
  <c r="AL15"/>
  <c r="AM15"/>
  <c r="AN15"/>
  <c r="AO15"/>
  <c r="AP15"/>
  <c r="AQ15"/>
  <c r="AR15"/>
  <c r="AS15"/>
  <c r="AH16"/>
  <c r="AI16"/>
  <c r="AJ16"/>
  <c r="AK16"/>
  <c r="AL16"/>
  <c r="AM16"/>
  <c r="AN16"/>
  <c r="AO16"/>
  <c r="AP16"/>
  <c r="AQ16"/>
  <c r="AR16"/>
  <c r="AS16"/>
  <c r="AH17"/>
  <c r="AI17"/>
  <c r="AJ17"/>
  <c r="AK17"/>
  <c r="AL17"/>
  <c r="AM17"/>
  <c r="AN17"/>
  <c r="AO17"/>
  <c r="AP17"/>
  <c r="AQ17"/>
  <c r="AR17"/>
  <c r="AS17"/>
  <c r="AH18"/>
  <c r="AI18"/>
  <c r="AJ18"/>
  <c r="AK18"/>
  <c r="AL18"/>
  <c r="AM18"/>
  <c r="AN18"/>
  <c r="AO18"/>
  <c r="AP18"/>
  <c r="AQ18"/>
  <c r="AR18"/>
  <c r="AS18"/>
  <c r="AH19"/>
  <c r="AI19"/>
  <c r="AJ19"/>
  <c r="AK19"/>
  <c r="AL19"/>
  <c r="AM19"/>
  <c r="AN19"/>
  <c r="AO19"/>
  <c r="AP19"/>
  <c r="AQ19"/>
  <c r="AR19"/>
  <c r="AS19"/>
  <c r="AH20"/>
  <c r="AI20"/>
  <c r="AJ20"/>
  <c r="AK20"/>
  <c r="AL20"/>
  <c r="AM20"/>
  <c r="AN20"/>
  <c r="AO20"/>
  <c r="AP20"/>
  <c r="AQ20"/>
  <c r="AR20"/>
  <c r="AS20"/>
  <c r="AH21"/>
  <c r="AI21"/>
  <c r="AJ21"/>
  <c r="AK21"/>
  <c r="AL21"/>
  <c r="AM21"/>
  <c r="AN21"/>
  <c r="AO21"/>
  <c r="AP21"/>
  <c r="AQ21"/>
  <c r="AR21"/>
  <c r="AS21"/>
  <c r="AH22"/>
  <c r="AI22"/>
  <c r="AJ22"/>
  <c r="AK22"/>
  <c r="AL22"/>
  <c r="AM22"/>
  <c r="AN22"/>
  <c r="AO22"/>
  <c r="AP22"/>
  <c r="AQ22"/>
  <c r="AR22"/>
  <c r="AS22"/>
  <c r="AH23"/>
  <c r="AI23"/>
  <c r="AJ23"/>
  <c r="AK23"/>
  <c r="AL23"/>
  <c r="AM23"/>
  <c r="AN23"/>
  <c r="AO23"/>
  <c r="AP23"/>
  <c r="AQ23"/>
  <c r="AR23"/>
  <c r="AS23"/>
  <c r="AH24"/>
  <c r="AI24"/>
  <c r="AJ24"/>
  <c r="AK24"/>
  <c r="AL24"/>
  <c r="AM24"/>
  <c r="AN24"/>
  <c r="AO24"/>
  <c r="AP24"/>
  <c r="AQ24"/>
  <c r="AR24"/>
  <c r="AS24"/>
  <c r="AH25"/>
  <c r="AI25"/>
  <c r="AJ25"/>
  <c r="AK25"/>
  <c r="AL25"/>
  <c r="AM25"/>
  <c r="AN25"/>
  <c r="AO25"/>
  <c r="AP25"/>
  <c r="AQ25"/>
  <c r="AR25"/>
  <c r="AS25"/>
  <c r="AH26"/>
  <c r="AI26"/>
  <c r="AJ26"/>
  <c r="AK26"/>
  <c r="AL26"/>
  <c r="AM26"/>
  <c r="AN26"/>
  <c r="AO26"/>
  <c r="AP26"/>
  <c r="AQ26"/>
  <c r="AR26"/>
  <c r="AS26"/>
  <c r="AH27"/>
  <c r="AI27"/>
  <c r="AJ27"/>
  <c r="AK27"/>
  <c r="AL27"/>
  <c r="AM27"/>
  <c r="AN27"/>
  <c r="AO27"/>
  <c r="AP27"/>
  <c r="AQ27"/>
  <c r="AR27"/>
  <c r="AS27"/>
  <c r="AH28"/>
  <c r="AI28"/>
  <c r="AJ28"/>
  <c r="AK28"/>
  <c r="AL28"/>
  <c r="AM28"/>
  <c r="AN28"/>
  <c r="AO28"/>
  <c r="AP28"/>
  <c r="AQ28"/>
  <c r="AR28"/>
  <c r="AS28"/>
  <c r="AH29"/>
  <c r="AI29"/>
  <c r="AJ29"/>
  <c r="AK29"/>
  <c r="AL29"/>
  <c r="AM29"/>
  <c r="AN29"/>
  <c r="AO29"/>
  <c r="AP29"/>
  <c r="AQ29"/>
  <c r="AR29"/>
  <c r="AS29"/>
  <c r="AS12"/>
  <c r="AR12"/>
  <c r="AQ12"/>
  <c r="AP12"/>
  <c r="AO12"/>
  <c r="AN12"/>
  <c r="AM12"/>
  <c r="AL12"/>
  <c r="AK12"/>
  <c r="AJ12"/>
  <c r="AI12"/>
  <c r="AH12"/>
  <c r="X13"/>
  <c r="Y13"/>
  <c r="Z13"/>
  <c r="AA13"/>
  <c r="AB13"/>
  <c r="AC13"/>
  <c r="AD13"/>
  <c r="AE13"/>
  <c r="X14"/>
  <c r="Y14"/>
  <c r="Z14"/>
  <c r="AA14"/>
  <c r="AB14"/>
  <c r="AC14"/>
  <c r="AD14"/>
  <c r="AE14"/>
  <c r="X15"/>
  <c r="Y15"/>
  <c r="Z15"/>
  <c r="AA15"/>
  <c r="AB15"/>
  <c r="AC15"/>
  <c r="AD15"/>
  <c r="AE15"/>
  <c r="X16"/>
  <c r="Y16"/>
  <c r="Z16"/>
  <c r="AA16"/>
  <c r="AB16"/>
  <c r="AC16"/>
  <c r="AD16"/>
  <c r="AE16"/>
  <c r="X17"/>
  <c r="Y17"/>
  <c r="Z17"/>
  <c r="AA17"/>
  <c r="AB17"/>
  <c r="AC17"/>
  <c r="AD17"/>
  <c r="AE17"/>
  <c r="X18"/>
  <c r="Y18"/>
  <c r="Z18"/>
  <c r="AA18"/>
  <c r="AB18"/>
  <c r="AC18"/>
  <c r="AD18"/>
  <c r="AE18"/>
  <c r="X19"/>
  <c r="Y19"/>
  <c r="Z19"/>
  <c r="AA19"/>
  <c r="AB19"/>
  <c r="AC19"/>
  <c r="AD19"/>
  <c r="AE19"/>
  <c r="X20"/>
  <c r="Y20"/>
  <c r="Z20"/>
  <c r="AA20"/>
  <c r="AB20"/>
  <c r="AC20"/>
  <c r="AD20"/>
  <c r="AE20"/>
  <c r="X21"/>
  <c r="Y21"/>
  <c r="Z21"/>
  <c r="AA21"/>
  <c r="AB21"/>
  <c r="AC21"/>
  <c r="AD21"/>
  <c r="AE21"/>
  <c r="X22"/>
  <c r="Y22"/>
  <c r="Z22"/>
  <c r="AA22"/>
  <c r="AB22"/>
  <c r="AC22"/>
  <c r="AD22"/>
  <c r="AE22"/>
  <c r="X23"/>
  <c r="Y23"/>
  <c r="Z23"/>
  <c r="AA23"/>
  <c r="AB23"/>
  <c r="AC23"/>
  <c r="AD23"/>
  <c r="AE23"/>
  <c r="X24"/>
  <c r="Y24"/>
  <c r="Z24"/>
  <c r="AA24"/>
  <c r="AB24"/>
  <c r="AC24"/>
  <c r="AD24"/>
  <c r="AE24"/>
  <c r="X25"/>
  <c r="Y25"/>
  <c r="Z25"/>
  <c r="AA25"/>
  <c r="AB25"/>
  <c r="AC25"/>
  <c r="AD25"/>
  <c r="AE25"/>
  <c r="X26"/>
  <c r="Y26"/>
  <c r="Z26"/>
  <c r="AA26"/>
  <c r="AB26"/>
  <c r="AC26"/>
  <c r="AD26"/>
  <c r="AE26"/>
  <c r="X27"/>
  <c r="Y27"/>
  <c r="Z27"/>
  <c r="AA27"/>
  <c r="AB27"/>
  <c r="AC27"/>
  <c r="AD27"/>
  <c r="AE27"/>
  <c r="X28"/>
  <c r="Y28"/>
  <c r="Z28"/>
  <c r="AA28"/>
  <c r="AB28"/>
  <c r="AC28"/>
  <c r="AD28"/>
  <c r="AE28"/>
  <c r="X29"/>
  <c r="Y29"/>
  <c r="Z29"/>
  <c r="AA29"/>
  <c r="AB29"/>
  <c r="AC29"/>
  <c r="AD29"/>
  <c r="AE29"/>
  <c r="AE12"/>
  <c r="AD12"/>
  <c r="AC12"/>
  <c r="AB12"/>
  <c r="AA12"/>
  <c r="Z12"/>
  <c r="Y12"/>
  <c r="X12"/>
  <c r="P13"/>
  <c r="Q13"/>
  <c r="R13"/>
  <c r="S13"/>
  <c r="T13"/>
  <c r="U13"/>
  <c r="P14"/>
  <c r="Q14"/>
  <c r="R14"/>
  <c r="S14"/>
  <c r="T14"/>
  <c r="U14"/>
  <c r="P15"/>
  <c r="Q15"/>
  <c r="R15"/>
  <c r="S15"/>
  <c r="T15"/>
  <c r="U15"/>
  <c r="P16"/>
  <c r="Q16"/>
  <c r="R16"/>
  <c r="S16"/>
  <c r="T16"/>
  <c r="U16"/>
  <c r="P17"/>
  <c r="Q17"/>
  <c r="R17"/>
  <c r="S17"/>
  <c r="T17"/>
  <c r="U17"/>
  <c r="P18"/>
  <c r="Q18"/>
  <c r="R18"/>
  <c r="S18"/>
  <c r="T18"/>
  <c r="U18"/>
  <c r="P19"/>
  <c r="Q19"/>
  <c r="R19"/>
  <c r="S19"/>
  <c r="T19"/>
  <c r="U19"/>
  <c r="P20"/>
  <c r="Q20"/>
  <c r="R20"/>
  <c r="S20"/>
  <c r="T20"/>
  <c r="U20"/>
  <c r="P21"/>
  <c r="Q21"/>
  <c r="R21"/>
  <c r="S21"/>
  <c r="T21"/>
  <c r="U21"/>
  <c r="P22"/>
  <c r="Q22"/>
  <c r="R22"/>
  <c r="S22"/>
  <c r="T22"/>
  <c r="U22"/>
  <c r="P23"/>
  <c r="Q23"/>
  <c r="R23"/>
  <c r="S23"/>
  <c r="T23"/>
  <c r="U23"/>
  <c r="P24"/>
  <c r="Q24"/>
  <c r="R24"/>
  <c r="S24"/>
  <c r="T24"/>
  <c r="U24"/>
  <c r="P25"/>
  <c r="Q25"/>
  <c r="R25"/>
  <c r="S25"/>
  <c r="T25"/>
  <c r="U25"/>
  <c r="P26"/>
  <c r="Q26"/>
  <c r="R26"/>
  <c r="S26"/>
  <c r="T26"/>
  <c r="U26"/>
  <c r="P27"/>
  <c r="Q27"/>
  <c r="R27"/>
  <c r="S27"/>
  <c r="T27"/>
  <c r="U27"/>
  <c r="P28"/>
  <c r="Q28"/>
  <c r="R28"/>
  <c r="S28"/>
  <c r="T28"/>
  <c r="U28"/>
  <c r="P29"/>
  <c r="Q29"/>
  <c r="R29"/>
  <c r="S29"/>
  <c r="T29"/>
  <c r="U29"/>
  <c r="U12"/>
  <c r="T12"/>
  <c r="S12"/>
  <c r="R12"/>
  <c r="Q12"/>
  <c r="P12"/>
  <c r="P30" s="1"/>
  <c r="F13"/>
  <c r="G13"/>
  <c r="H13"/>
  <c r="I13"/>
  <c r="J13"/>
  <c r="K13"/>
  <c r="L13"/>
  <c r="M13"/>
  <c r="F14"/>
  <c r="G14"/>
  <c r="H14"/>
  <c r="I14"/>
  <c r="J14"/>
  <c r="K14"/>
  <c r="L14"/>
  <c r="M14"/>
  <c r="F15"/>
  <c r="G15"/>
  <c r="H15"/>
  <c r="I15"/>
  <c r="J15"/>
  <c r="K15"/>
  <c r="L15"/>
  <c r="M15"/>
  <c r="F16"/>
  <c r="G16"/>
  <c r="H16"/>
  <c r="I16"/>
  <c r="J16"/>
  <c r="K16"/>
  <c r="L16"/>
  <c r="M16"/>
  <c r="F17"/>
  <c r="G17"/>
  <c r="H17"/>
  <c r="I17"/>
  <c r="J17"/>
  <c r="K17"/>
  <c r="L17"/>
  <c r="M17"/>
  <c r="F18"/>
  <c r="G18"/>
  <c r="H18"/>
  <c r="I18"/>
  <c r="J18"/>
  <c r="K18"/>
  <c r="L18"/>
  <c r="M18"/>
  <c r="F19"/>
  <c r="G19"/>
  <c r="H19"/>
  <c r="I19"/>
  <c r="J19"/>
  <c r="K19"/>
  <c r="L19"/>
  <c r="M19"/>
  <c r="F20"/>
  <c r="G20"/>
  <c r="H20"/>
  <c r="I20"/>
  <c r="J20"/>
  <c r="K20"/>
  <c r="L20"/>
  <c r="M20"/>
  <c r="F21"/>
  <c r="G21"/>
  <c r="H21"/>
  <c r="I21"/>
  <c r="J21"/>
  <c r="K21"/>
  <c r="L21"/>
  <c r="M21"/>
  <c r="F22"/>
  <c r="G22"/>
  <c r="H22"/>
  <c r="I22"/>
  <c r="J22"/>
  <c r="K22"/>
  <c r="L22"/>
  <c r="M22"/>
  <c r="F23"/>
  <c r="G23"/>
  <c r="H23"/>
  <c r="I23"/>
  <c r="J23"/>
  <c r="K23"/>
  <c r="L23"/>
  <c r="M23"/>
  <c r="F24"/>
  <c r="G24"/>
  <c r="H24"/>
  <c r="I24"/>
  <c r="J24"/>
  <c r="K24"/>
  <c r="L24"/>
  <c r="M24"/>
  <c r="F25"/>
  <c r="G25"/>
  <c r="H25"/>
  <c r="I25"/>
  <c r="J25"/>
  <c r="K25"/>
  <c r="L25"/>
  <c r="M25"/>
  <c r="F26"/>
  <c r="G26"/>
  <c r="H26"/>
  <c r="I26"/>
  <c r="J26"/>
  <c r="K26"/>
  <c r="L26"/>
  <c r="M26"/>
  <c r="F27"/>
  <c r="G27"/>
  <c r="H27"/>
  <c r="I27"/>
  <c r="J27"/>
  <c r="K27"/>
  <c r="L27"/>
  <c r="M27"/>
  <c r="F28"/>
  <c r="G28"/>
  <c r="H28"/>
  <c r="I28"/>
  <c r="J28"/>
  <c r="K28"/>
  <c r="L28"/>
  <c r="M28"/>
  <c r="F29"/>
  <c r="G29"/>
  <c r="H29"/>
  <c r="I29"/>
  <c r="J29"/>
  <c r="K29"/>
  <c r="L29"/>
  <c r="M29"/>
  <c r="M12"/>
  <c r="L12"/>
  <c r="K12"/>
  <c r="J12"/>
  <c r="I12"/>
  <c r="H12"/>
  <c r="F12"/>
  <c r="G12"/>
  <c r="EK22" i="4"/>
  <c r="EJ22"/>
  <c r="EI22"/>
  <c r="FI30" i="2" s="1"/>
  <c r="EH22" i="4"/>
  <c r="FH30" i="2" s="1"/>
  <c r="EG22" i="4"/>
  <c r="EF22"/>
  <c r="EE22"/>
  <c r="FE30" i="2" s="1"/>
  <c r="ED22" i="4"/>
  <c r="FD30" i="2" s="1"/>
  <c r="EC22" i="4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DW30" i="2" s="1"/>
  <c r="CZ22" i="4"/>
  <c r="DV30" i="2" s="1"/>
  <c r="CY22" i="4"/>
  <c r="CX22"/>
  <c r="CW22"/>
  <c r="CV22"/>
  <c r="CU22"/>
  <c r="CT22"/>
  <c r="CS22"/>
  <c r="CR22"/>
  <c r="CQ22"/>
  <c r="CP22"/>
  <c r="CO22"/>
  <c r="DK30" i="2" s="1"/>
  <c r="CN22" i="4"/>
  <c r="DJ30" i="2" s="1"/>
  <c r="CM22" i="4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FI21"/>
  <c r="FI20"/>
  <c r="FI19"/>
  <c r="FI18"/>
  <c r="FI17"/>
  <c r="FI16"/>
  <c r="FI15"/>
  <c r="FI14"/>
  <c r="FI13"/>
  <c r="FI12"/>
  <c r="FI11"/>
  <c r="FI10"/>
  <c r="FI9"/>
  <c r="FI8"/>
  <c r="FI7"/>
  <c r="FI6"/>
  <c r="FI5"/>
  <c r="FI4"/>
  <c r="FH4"/>
  <c r="N13" i="2"/>
  <c r="O13"/>
  <c r="N14"/>
  <c r="O14"/>
  <c r="N15"/>
  <c r="O15"/>
  <c r="N16"/>
  <c r="O16"/>
  <c r="N17"/>
  <c r="O17"/>
  <c r="N18"/>
  <c r="N19"/>
  <c r="O19"/>
  <c r="N20"/>
  <c r="O20"/>
  <c r="N21"/>
  <c r="O21"/>
  <c r="N22"/>
  <c r="N23"/>
  <c r="O23"/>
  <c r="N24"/>
  <c r="N25"/>
  <c r="O25"/>
  <c r="N26"/>
  <c r="N27"/>
  <c r="O27"/>
  <c r="N28"/>
  <c r="N29"/>
  <c r="M30"/>
  <c r="O12"/>
  <c r="N12"/>
  <c r="CG30"/>
  <c r="CF30"/>
  <c r="CH13"/>
  <c r="CI13"/>
  <c r="CH14"/>
  <c r="CI14"/>
  <c r="CH15"/>
  <c r="CI15"/>
  <c r="CH16"/>
  <c r="CI16"/>
  <c r="CH17"/>
  <c r="CI17"/>
  <c r="CH18"/>
  <c r="CI18"/>
  <c r="CH19"/>
  <c r="CI19"/>
  <c r="CH20"/>
  <c r="CI20"/>
  <c r="CH21"/>
  <c r="CI21"/>
  <c r="CH22"/>
  <c r="CI22"/>
  <c r="CH23"/>
  <c r="CI23"/>
  <c r="CH24"/>
  <c r="CI24"/>
  <c r="CH25"/>
  <c r="CI25"/>
  <c r="CH26"/>
  <c r="CI26"/>
  <c r="CH27"/>
  <c r="CI27"/>
  <c r="CH28"/>
  <c r="CI28"/>
  <c r="CH29"/>
  <c r="CI29"/>
  <c r="CI12"/>
  <c r="CH12"/>
  <c r="CY30"/>
  <c r="CX30"/>
  <c r="CW30"/>
  <c r="CV30"/>
  <c r="CZ13"/>
  <c r="DA13"/>
  <c r="CZ14"/>
  <c r="DA14"/>
  <c r="CZ15"/>
  <c r="DA15"/>
  <c r="CZ16"/>
  <c r="DA16"/>
  <c r="CZ17"/>
  <c r="DA17"/>
  <c r="CZ18"/>
  <c r="DA18"/>
  <c r="CZ19"/>
  <c r="DA19"/>
  <c r="CZ20"/>
  <c r="DA20"/>
  <c r="CZ21"/>
  <c r="DA21"/>
  <c r="CZ22"/>
  <c r="DA22"/>
  <c r="CZ23"/>
  <c r="DA23"/>
  <c r="CZ24"/>
  <c r="DA24"/>
  <c r="CZ25"/>
  <c r="DA25"/>
  <c r="CZ26"/>
  <c r="DA26"/>
  <c r="CZ27"/>
  <c r="DA27"/>
  <c r="CZ28"/>
  <c r="DA28"/>
  <c r="CZ29"/>
  <c r="DA29"/>
  <c r="EU30"/>
  <c r="ET30"/>
  <c r="ES30"/>
  <c r="ER30"/>
  <c r="EQ30"/>
  <c r="EP30"/>
  <c r="EO30"/>
  <c r="EN30"/>
  <c r="EV13"/>
  <c r="EW13"/>
  <c r="EV14"/>
  <c r="EW14"/>
  <c r="EV15"/>
  <c r="EW15"/>
  <c r="EV16"/>
  <c r="EW16"/>
  <c r="EV17"/>
  <c r="EW17"/>
  <c r="EV18"/>
  <c r="EW18"/>
  <c r="EV19"/>
  <c r="EW19"/>
  <c r="EV20"/>
  <c r="EW20"/>
  <c r="EV22"/>
  <c r="EW22"/>
  <c r="EV23"/>
  <c r="EW23"/>
  <c r="EV24"/>
  <c r="EW24"/>
  <c r="EV25"/>
  <c r="EW25"/>
  <c r="EV26"/>
  <c r="EW26"/>
  <c r="EV27"/>
  <c r="EW27"/>
  <c r="EV28"/>
  <c r="EW28"/>
  <c r="EV29"/>
  <c r="EW29"/>
  <c r="FY30"/>
  <c r="FX30"/>
  <c r="FP30"/>
  <c r="FR13"/>
  <c r="FR14"/>
  <c r="FR15"/>
  <c r="FR16"/>
  <c r="FR17"/>
  <c r="FR18"/>
  <c r="FR19"/>
  <c r="FR20"/>
  <c r="FR21"/>
  <c r="FR22"/>
  <c r="FR23"/>
  <c r="FR24"/>
  <c r="FR25"/>
  <c r="FR26"/>
  <c r="FR27"/>
  <c r="FR28"/>
  <c r="FR29"/>
  <c r="FS12"/>
  <c r="FZ13"/>
  <c r="GA13"/>
  <c r="FZ14"/>
  <c r="GA14"/>
  <c r="FZ15"/>
  <c r="GA15"/>
  <c r="FZ16"/>
  <c r="GA16"/>
  <c r="FZ17"/>
  <c r="GA17"/>
  <c r="FZ18"/>
  <c r="GA18"/>
  <c r="FZ19"/>
  <c r="GA19"/>
  <c r="FZ20"/>
  <c r="GA20"/>
  <c r="FZ21"/>
  <c r="GA21"/>
  <c r="FZ22"/>
  <c r="GA22"/>
  <c r="FZ23"/>
  <c r="GA23"/>
  <c r="FZ24"/>
  <c r="GA24"/>
  <c r="FZ25"/>
  <c r="GA25"/>
  <c r="FZ26"/>
  <c r="GA26"/>
  <c r="FZ27"/>
  <c r="GA27"/>
  <c r="FZ28"/>
  <c r="GA28"/>
  <c r="FZ29"/>
  <c r="GA29"/>
  <c r="FZ12"/>
  <c r="V12"/>
  <c r="W12"/>
  <c r="AF12"/>
  <c r="AG12"/>
  <c r="AT12"/>
  <c r="AU12"/>
  <c r="AZ12"/>
  <c r="BA12"/>
  <c r="BP12"/>
  <c r="BQ12"/>
  <c r="BX12"/>
  <c r="BY12"/>
  <c r="FB12"/>
  <c r="FC12"/>
  <c r="GF12"/>
  <c r="GG12"/>
  <c r="GN12"/>
  <c r="GO12"/>
  <c r="V13"/>
  <c r="W13"/>
  <c r="AF13"/>
  <c r="AG13"/>
  <c r="AT13"/>
  <c r="AU13"/>
  <c r="AZ13"/>
  <c r="BA13"/>
  <c r="BP13"/>
  <c r="BQ13"/>
  <c r="BY13"/>
  <c r="FB13"/>
  <c r="FC13"/>
  <c r="GF13"/>
  <c r="GG13"/>
  <c r="GN13"/>
  <c r="GO13"/>
  <c r="V14"/>
  <c r="W14"/>
  <c r="AF14"/>
  <c r="AG14"/>
  <c r="AT14"/>
  <c r="AU14"/>
  <c r="AZ14"/>
  <c r="BA14"/>
  <c r="BP14"/>
  <c r="BQ14"/>
  <c r="BX14"/>
  <c r="BY14"/>
  <c r="FB14"/>
  <c r="FC14"/>
  <c r="GF14"/>
  <c r="GG14"/>
  <c r="GN14"/>
  <c r="GO14"/>
  <c r="V15"/>
  <c r="W15"/>
  <c r="AF15"/>
  <c r="AG15"/>
  <c r="AT15"/>
  <c r="AU15"/>
  <c r="AZ15"/>
  <c r="BA15"/>
  <c r="BP15"/>
  <c r="BQ15"/>
  <c r="BY15"/>
  <c r="FB15"/>
  <c r="FC15"/>
  <c r="GF15"/>
  <c r="GG15"/>
  <c r="GN15"/>
  <c r="GO15"/>
  <c r="V16"/>
  <c r="W16"/>
  <c r="AF16"/>
  <c r="AG16"/>
  <c r="AT16"/>
  <c r="AU16"/>
  <c r="AZ16"/>
  <c r="BA16"/>
  <c r="BP16"/>
  <c r="BQ16"/>
  <c r="BX16"/>
  <c r="BY16"/>
  <c r="FB16"/>
  <c r="FC16"/>
  <c r="GF16"/>
  <c r="GG16"/>
  <c r="GN16"/>
  <c r="GO16"/>
  <c r="V17"/>
  <c r="W17"/>
  <c r="AF17"/>
  <c r="AG17"/>
  <c r="AT17"/>
  <c r="AU17"/>
  <c r="AZ17"/>
  <c r="BA17"/>
  <c r="BP17"/>
  <c r="BQ17"/>
  <c r="BY17"/>
  <c r="FB17"/>
  <c r="FC17"/>
  <c r="GF17"/>
  <c r="GG17"/>
  <c r="GN17"/>
  <c r="GO17"/>
  <c r="V18"/>
  <c r="W18"/>
  <c r="AF18"/>
  <c r="AG18"/>
  <c r="AT18"/>
  <c r="AU18"/>
  <c r="AZ18"/>
  <c r="BA18"/>
  <c r="BP18"/>
  <c r="BQ18"/>
  <c r="BX18"/>
  <c r="BY18"/>
  <c r="FB18"/>
  <c r="FC18"/>
  <c r="GF18"/>
  <c r="GG18"/>
  <c r="GN18"/>
  <c r="GO18"/>
  <c r="V19"/>
  <c r="W19"/>
  <c r="AF19"/>
  <c r="AG19"/>
  <c r="AT19"/>
  <c r="AU19"/>
  <c r="AZ19"/>
  <c r="BA19"/>
  <c r="BP19"/>
  <c r="BQ19"/>
  <c r="BY19"/>
  <c r="FB19"/>
  <c r="FC19"/>
  <c r="GF19"/>
  <c r="GG19"/>
  <c r="GN19"/>
  <c r="GO19"/>
  <c r="V20"/>
  <c r="W20"/>
  <c r="AF20"/>
  <c r="AG20"/>
  <c r="AT20"/>
  <c r="AU20"/>
  <c r="AZ20"/>
  <c r="BA20"/>
  <c r="BP20"/>
  <c r="BQ20"/>
  <c r="BX20"/>
  <c r="BY20"/>
  <c r="FB20"/>
  <c r="FC20"/>
  <c r="GF20"/>
  <c r="GG20"/>
  <c r="GN20"/>
  <c r="GO20"/>
  <c r="V21"/>
  <c r="W21"/>
  <c r="AF21"/>
  <c r="AG21"/>
  <c r="AT21"/>
  <c r="AU21"/>
  <c r="AZ21"/>
  <c r="BA21"/>
  <c r="BP21"/>
  <c r="BQ21"/>
  <c r="BY21"/>
  <c r="FB21"/>
  <c r="FC21"/>
  <c r="GF21"/>
  <c r="GG21"/>
  <c r="GN21"/>
  <c r="GO21"/>
  <c r="V22"/>
  <c r="W22"/>
  <c r="AF22"/>
  <c r="AG22"/>
  <c r="AT22"/>
  <c r="AU22"/>
  <c r="AZ22"/>
  <c r="BA22"/>
  <c r="BP22"/>
  <c r="BQ22"/>
  <c r="BX22"/>
  <c r="BY22"/>
  <c r="FB22"/>
  <c r="FC22"/>
  <c r="GF22"/>
  <c r="GG22"/>
  <c r="GN22"/>
  <c r="GO22"/>
  <c r="V23"/>
  <c r="W23"/>
  <c r="AF23"/>
  <c r="AG23"/>
  <c r="AT23"/>
  <c r="AU23"/>
  <c r="AZ23"/>
  <c r="BA23"/>
  <c r="BP23"/>
  <c r="BQ23"/>
  <c r="BY23"/>
  <c r="FB23"/>
  <c r="FC23"/>
  <c r="GF23"/>
  <c r="GG23"/>
  <c r="GN23"/>
  <c r="GO23"/>
  <c r="V24"/>
  <c r="W24"/>
  <c r="AF24"/>
  <c r="AG24"/>
  <c r="AT24"/>
  <c r="AU24"/>
  <c r="AZ24"/>
  <c r="BA24"/>
  <c r="BP24"/>
  <c r="BQ24"/>
  <c r="BX24"/>
  <c r="BY24"/>
  <c r="FB24"/>
  <c r="FC24"/>
  <c r="GF24"/>
  <c r="GG24"/>
  <c r="GN24"/>
  <c r="GO24"/>
  <c r="V25"/>
  <c r="W25"/>
  <c r="AF25"/>
  <c r="AG25"/>
  <c r="AT25"/>
  <c r="AU25"/>
  <c r="AZ25"/>
  <c r="BA25"/>
  <c r="BP25"/>
  <c r="BQ25"/>
  <c r="BY25"/>
  <c r="FB25"/>
  <c r="FC25"/>
  <c r="GF25"/>
  <c r="GG25"/>
  <c r="GN25"/>
  <c r="GO25"/>
  <c r="V26"/>
  <c r="W26"/>
  <c r="AF26"/>
  <c r="AG26"/>
  <c r="AT26"/>
  <c r="AU26"/>
  <c r="AZ26"/>
  <c r="BA26"/>
  <c r="BP26"/>
  <c r="BQ26"/>
  <c r="BX26"/>
  <c r="BY26"/>
  <c r="FB26"/>
  <c r="FC26"/>
  <c r="GF26"/>
  <c r="GG26"/>
  <c r="GN26"/>
  <c r="GO26"/>
  <c r="V27"/>
  <c r="W27"/>
  <c r="AF27"/>
  <c r="AG27"/>
  <c r="AT27"/>
  <c r="AU27"/>
  <c r="AZ27"/>
  <c r="BA27"/>
  <c r="BP27"/>
  <c r="BQ27"/>
  <c r="BY27"/>
  <c r="FB27"/>
  <c r="FC27"/>
  <c r="GF27"/>
  <c r="GG27"/>
  <c r="GN27"/>
  <c r="GO27"/>
  <c r="V28"/>
  <c r="W28"/>
  <c r="AF28"/>
  <c r="AG28"/>
  <c r="AT28"/>
  <c r="AU28"/>
  <c r="AZ28"/>
  <c r="BA28"/>
  <c r="BP28"/>
  <c r="BQ28"/>
  <c r="BX28"/>
  <c r="BY28"/>
  <c r="FB28"/>
  <c r="FC28"/>
  <c r="GF28"/>
  <c r="GG28"/>
  <c r="GN28"/>
  <c r="GO28"/>
  <c r="V29"/>
  <c r="V30" s="1"/>
  <c r="W29"/>
  <c r="AF29"/>
  <c r="AG29"/>
  <c r="AT29"/>
  <c r="AU29"/>
  <c r="AZ29"/>
  <c r="BA29"/>
  <c r="BP29"/>
  <c r="BQ29"/>
  <c r="BY29"/>
  <c r="FB29"/>
  <c r="FC29"/>
  <c r="GF29"/>
  <c r="GG29"/>
  <c r="GN29"/>
  <c r="GO29"/>
  <c r="BP30"/>
  <c r="F30"/>
  <c r="G30"/>
  <c r="H30"/>
  <c r="I30"/>
  <c r="J30"/>
  <c r="K30"/>
  <c r="Q30"/>
  <c r="R30"/>
  <c r="S30"/>
  <c r="T30"/>
  <c r="U30"/>
  <c r="X30"/>
  <c r="Y30"/>
  <c r="Z30"/>
  <c r="AA30"/>
  <c r="AB30"/>
  <c r="AC30"/>
  <c r="AD30"/>
  <c r="AE30"/>
  <c r="AH30"/>
  <c r="AI30"/>
  <c r="AJ30"/>
  <c r="AK30"/>
  <c r="AL30"/>
  <c r="AM30"/>
  <c r="AN30"/>
  <c r="AO30"/>
  <c r="AP30"/>
  <c r="AQ30"/>
  <c r="AR30"/>
  <c r="AS30"/>
  <c r="AT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S30"/>
  <c r="BU30"/>
  <c r="BW30"/>
  <c r="BY30"/>
  <c r="BZ30"/>
  <c r="CA30"/>
  <c r="CB30"/>
  <c r="CD30"/>
  <c r="CE30"/>
  <c r="CJ30"/>
  <c r="CK30"/>
  <c r="CL30"/>
  <c r="CM30"/>
  <c r="CN30"/>
  <c r="CO30"/>
  <c r="CP30"/>
  <c r="CQ30"/>
  <c r="CR30"/>
  <c r="CT30"/>
  <c r="CU30"/>
  <c r="DB30"/>
  <c r="DC30"/>
  <c r="DF30"/>
  <c r="DG30"/>
  <c r="DH30"/>
  <c r="DI30"/>
  <c r="DL30"/>
  <c r="DM30"/>
  <c r="DN30"/>
  <c r="DO30"/>
  <c r="DP30"/>
  <c r="DQ30"/>
  <c r="DR30"/>
  <c r="DT30"/>
  <c r="DU30"/>
  <c r="DX30"/>
  <c r="DY30"/>
  <c r="DZ30"/>
  <c r="EA30"/>
  <c r="EB30"/>
  <c r="EC30"/>
  <c r="ED30"/>
  <c r="EE30"/>
  <c r="EF30"/>
  <c r="EG30"/>
  <c r="EH30"/>
  <c r="EJ30"/>
  <c r="EL30"/>
  <c r="EM30"/>
  <c r="EX30"/>
  <c r="EY30"/>
  <c r="EZ30"/>
  <c r="FA30"/>
  <c r="FB30"/>
  <c r="FC30"/>
  <c r="FJ30"/>
  <c r="FL30"/>
  <c r="FM30"/>
  <c r="FT30"/>
  <c r="FU30"/>
  <c r="FV30"/>
  <c r="FW30"/>
  <c r="GB30"/>
  <c r="GC30"/>
  <c r="GD30"/>
  <c r="GE30"/>
  <c r="GF30"/>
  <c r="GH30"/>
  <c r="GI30"/>
  <c r="GJ30"/>
  <c r="GK30"/>
  <c r="GL30"/>
  <c r="GM30"/>
  <c r="GN30"/>
  <c r="GO30"/>
  <c r="FH5" i="3"/>
  <c r="FI5"/>
  <c r="FH6"/>
  <c r="FI6"/>
  <c r="FH7"/>
  <c r="FI7"/>
  <c r="FH8"/>
  <c r="FI8"/>
  <c r="FI9"/>
  <c r="FI10"/>
  <c r="FI11"/>
  <c r="FI12"/>
  <c r="FI13"/>
  <c r="FH14"/>
  <c r="FI14"/>
  <c r="FH15"/>
  <c r="FI15"/>
  <c r="FH16"/>
  <c r="FI16"/>
  <c r="FH17"/>
  <c r="FI17"/>
  <c r="FH18"/>
  <c r="FI18"/>
  <c r="FH19"/>
  <c r="FI19"/>
  <c r="FH20"/>
  <c r="FI20"/>
  <c r="FH21"/>
  <c r="FI21"/>
  <c r="FI4"/>
  <c r="FH4"/>
  <c r="U14" i="6"/>
  <c r="U15"/>
  <c r="U16"/>
  <c r="U17"/>
  <c r="U18"/>
  <c r="U19"/>
  <c r="U20"/>
  <c r="U21"/>
  <c r="U22"/>
  <c r="U23"/>
  <c r="U24"/>
  <c r="U25"/>
  <c r="U26"/>
  <c r="U27"/>
  <c r="U28"/>
  <c r="U29"/>
  <c r="U30"/>
  <c r="U13"/>
  <c r="OO14"/>
  <c r="OO15"/>
  <c r="OO16"/>
  <c r="OO17"/>
  <c r="OO18"/>
  <c r="OO19"/>
  <c r="OO20"/>
  <c r="OO21"/>
  <c r="OO22"/>
  <c r="OO23"/>
  <c r="OO24"/>
  <c r="OO25"/>
  <c r="OO26"/>
  <c r="OO27"/>
  <c r="OO28"/>
  <c r="OO29"/>
  <c r="OO30"/>
  <c r="OO13"/>
  <c r="I14"/>
  <c r="J14"/>
  <c r="K14"/>
  <c r="L14"/>
  <c r="N14"/>
  <c r="O14"/>
  <c r="R14" s="1"/>
  <c r="P14"/>
  <c r="Q14"/>
  <c r="S14"/>
  <c r="T14"/>
  <c r="W14" s="1"/>
  <c r="V14"/>
  <c r="X14"/>
  <c r="Y14"/>
  <c r="Z14"/>
  <c r="AE14" s="1"/>
  <c r="AA14"/>
  <c r="AG14"/>
  <c r="AH14"/>
  <c r="AI14"/>
  <c r="AJ14"/>
  <c r="AL14"/>
  <c r="AM14"/>
  <c r="AN14"/>
  <c r="AO14"/>
  <c r="AQ14"/>
  <c r="AR14"/>
  <c r="AS14"/>
  <c r="AT14"/>
  <c r="AY14" s="1"/>
  <c r="AZ14"/>
  <c r="BA14"/>
  <c r="BB14"/>
  <c r="BC14"/>
  <c r="BE14"/>
  <c r="BF14"/>
  <c r="BG14"/>
  <c r="BH14"/>
  <c r="BJ14"/>
  <c r="BK14"/>
  <c r="BL14"/>
  <c r="BM14"/>
  <c r="BO14"/>
  <c r="BP14"/>
  <c r="BQ14"/>
  <c r="BR14"/>
  <c r="BW14" s="1"/>
  <c r="BX14"/>
  <c r="BY14"/>
  <c r="BZ14"/>
  <c r="CA14"/>
  <c r="CB14"/>
  <c r="CC14"/>
  <c r="CD14"/>
  <c r="CE14"/>
  <c r="CF14"/>
  <c r="CH14"/>
  <c r="CI14"/>
  <c r="CJ14"/>
  <c r="CK14"/>
  <c r="CM14"/>
  <c r="CN14"/>
  <c r="CO14"/>
  <c r="CP14"/>
  <c r="CR14"/>
  <c r="CS14"/>
  <c r="CT14"/>
  <c r="CU14"/>
  <c r="CW14"/>
  <c r="CX14"/>
  <c r="CY14"/>
  <c r="CZ14"/>
  <c r="DF14"/>
  <c r="DH14"/>
  <c r="DK14"/>
  <c r="DM14"/>
  <c r="DR14" s="1"/>
  <c r="DT14"/>
  <c r="DU14"/>
  <c r="DV14"/>
  <c r="DW14"/>
  <c r="DY14"/>
  <c r="DZ14"/>
  <c r="EA14"/>
  <c r="EB14"/>
  <c r="ED14"/>
  <c r="EE14"/>
  <c r="EF14"/>
  <c r="EG14"/>
  <c r="EI14"/>
  <c r="EJ14"/>
  <c r="EK14"/>
  <c r="EL14"/>
  <c r="EN14"/>
  <c r="EO14"/>
  <c r="EP14"/>
  <c r="EQ14"/>
  <c r="ES14"/>
  <c r="ET14"/>
  <c r="EU14"/>
  <c r="EV14"/>
  <c r="EX14"/>
  <c r="EY14"/>
  <c r="EZ14"/>
  <c r="FA14"/>
  <c r="FG14"/>
  <c r="FH14"/>
  <c r="FK14" s="1"/>
  <c r="FI14"/>
  <c r="FJ14"/>
  <c r="FL14"/>
  <c r="FM14"/>
  <c r="FN14"/>
  <c r="FO14"/>
  <c r="FQ14"/>
  <c r="FR14"/>
  <c r="FS14"/>
  <c r="FT14"/>
  <c r="FV14"/>
  <c r="FZ14"/>
  <c r="GA14"/>
  <c r="GB14"/>
  <c r="GC14"/>
  <c r="GE14"/>
  <c r="GF14"/>
  <c r="GG14"/>
  <c r="GH14"/>
  <c r="GJ14"/>
  <c r="GK14"/>
  <c r="GL14"/>
  <c r="GM14"/>
  <c r="GO14"/>
  <c r="GP14"/>
  <c r="GQ14"/>
  <c r="GR14"/>
  <c r="GX14"/>
  <c r="GY14"/>
  <c r="GZ14"/>
  <c r="HA14"/>
  <c r="HC14"/>
  <c r="HD14"/>
  <c r="HE14"/>
  <c r="HF14"/>
  <c r="HH14"/>
  <c r="HI14"/>
  <c r="HJ14"/>
  <c r="HK14"/>
  <c r="HM14"/>
  <c r="HN14"/>
  <c r="HO14"/>
  <c r="HP14"/>
  <c r="HR14"/>
  <c r="HS14"/>
  <c r="HT14"/>
  <c r="HU14"/>
  <c r="HW14"/>
  <c r="HX14"/>
  <c r="HY14"/>
  <c r="HZ14"/>
  <c r="IB14"/>
  <c r="IC14"/>
  <c r="ID14"/>
  <c r="IE14"/>
  <c r="IF14"/>
  <c r="IG14"/>
  <c r="IH14"/>
  <c r="II14"/>
  <c r="IJ14"/>
  <c r="IP14"/>
  <c r="IQ14"/>
  <c r="IR14"/>
  <c r="IS14"/>
  <c r="IU14"/>
  <c r="IV14"/>
  <c r="IW14"/>
  <c r="IX14"/>
  <c r="IZ14"/>
  <c r="JA14"/>
  <c r="JB14"/>
  <c r="JC14"/>
  <c r="JE14"/>
  <c r="JF14"/>
  <c r="JG14"/>
  <c r="JH14"/>
  <c r="JJ14"/>
  <c r="JK14"/>
  <c r="JL14"/>
  <c r="JM14"/>
  <c r="JO14"/>
  <c r="JP14"/>
  <c r="JQ14"/>
  <c r="JR14"/>
  <c r="JT14"/>
  <c r="JU14"/>
  <c r="JX14" s="1"/>
  <c r="JV14"/>
  <c r="JW14"/>
  <c r="JY14"/>
  <c r="JZ14"/>
  <c r="KA14"/>
  <c r="KB14"/>
  <c r="KD14"/>
  <c r="KE14"/>
  <c r="KF14"/>
  <c r="KG14"/>
  <c r="KI14"/>
  <c r="KJ14"/>
  <c r="KK14"/>
  <c r="KL14"/>
  <c r="KN14"/>
  <c r="KO14"/>
  <c r="KP14"/>
  <c r="KQ14"/>
  <c r="KS14"/>
  <c r="KT14"/>
  <c r="KU14"/>
  <c r="KV14"/>
  <c r="KX14"/>
  <c r="KY14"/>
  <c r="KZ14"/>
  <c r="LA14"/>
  <c r="LC14"/>
  <c r="LD14"/>
  <c r="LE14"/>
  <c r="LF14"/>
  <c r="LH14"/>
  <c r="LI14"/>
  <c r="LJ14"/>
  <c r="LK14"/>
  <c r="LM14"/>
  <c r="LN14"/>
  <c r="LO14"/>
  <c r="LP14"/>
  <c r="LR14"/>
  <c r="LS14"/>
  <c r="LT14"/>
  <c r="LU14"/>
  <c r="LW14"/>
  <c r="LX14"/>
  <c r="LY14"/>
  <c r="LZ14"/>
  <c r="MB14"/>
  <c r="MC14"/>
  <c r="MD14"/>
  <c r="ME14"/>
  <c r="MG14"/>
  <c r="MH14"/>
  <c r="MI14"/>
  <c r="MJ14"/>
  <c r="ML14"/>
  <c r="MM14"/>
  <c r="MN14"/>
  <c r="MO14"/>
  <c r="MQ14"/>
  <c r="MR14"/>
  <c r="MS14"/>
  <c r="MT14"/>
  <c r="MV14"/>
  <c r="MW14"/>
  <c r="MX14"/>
  <c r="MY14"/>
  <c r="NE14"/>
  <c r="NF14"/>
  <c r="NG14"/>
  <c r="NQ14" s="1"/>
  <c r="NH14"/>
  <c r="NJ14"/>
  <c r="NO14" s="1"/>
  <c r="NK14"/>
  <c r="NL14"/>
  <c r="NM14"/>
  <c r="NS14"/>
  <c r="NT14"/>
  <c r="NW14" s="1"/>
  <c r="NU14"/>
  <c r="NV14"/>
  <c r="NX14"/>
  <c r="NY14"/>
  <c r="NZ14"/>
  <c r="OA14"/>
  <c r="OC14"/>
  <c r="OD14"/>
  <c r="OE14"/>
  <c r="OF14"/>
  <c r="OH14"/>
  <c r="OI14"/>
  <c r="OJ14"/>
  <c r="OK14"/>
  <c r="OM14"/>
  <c r="ON14"/>
  <c r="OP14"/>
  <c r="OR14"/>
  <c r="OS14"/>
  <c r="OT14"/>
  <c r="OU14"/>
  <c r="OW14"/>
  <c r="OX14"/>
  <c r="OY14"/>
  <c r="OZ14"/>
  <c r="PF14"/>
  <c r="PG14"/>
  <c r="PH14"/>
  <c r="PI14"/>
  <c r="PK14"/>
  <c r="PL14"/>
  <c r="PO14" s="1"/>
  <c r="PM14"/>
  <c r="PN14"/>
  <c r="PP14"/>
  <c r="PQ14"/>
  <c r="PR14"/>
  <c r="PS14"/>
  <c r="PY14"/>
  <c r="PZ14"/>
  <c r="QA14"/>
  <c r="QB14"/>
  <c r="QD14"/>
  <c r="QI14" s="1"/>
  <c r="QE14"/>
  <c r="QF14"/>
  <c r="QG14"/>
  <c r="QM14"/>
  <c r="QN14"/>
  <c r="QQ14" s="1"/>
  <c r="QO14"/>
  <c r="QP14"/>
  <c r="QR14"/>
  <c r="QS14"/>
  <c r="QT14"/>
  <c r="QU14"/>
  <c r="QW14"/>
  <c r="QX14"/>
  <c r="QY14"/>
  <c r="QZ14"/>
  <c r="RB14"/>
  <c r="I15"/>
  <c r="J15"/>
  <c r="K15"/>
  <c r="L15"/>
  <c r="N15"/>
  <c r="O15"/>
  <c r="P15"/>
  <c r="Q15"/>
  <c r="S15"/>
  <c r="T15"/>
  <c r="V15"/>
  <c r="X15"/>
  <c r="Y15"/>
  <c r="Z15"/>
  <c r="AA15"/>
  <c r="AG15"/>
  <c r="AH15"/>
  <c r="AI15"/>
  <c r="AJ15"/>
  <c r="AL15"/>
  <c r="AM15"/>
  <c r="AN15"/>
  <c r="AO15"/>
  <c r="AQ15"/>
  <c r="AR15"/>
  <c r="AS15"/>
  <c r="AT15"/>
  <c r="AZ15"/>
  <c r="BA15"/>
  <c r="BB15"/>
  <c r="BC15"/>
  <c r="BE15"/>
  <c r="BF15"/>
  <c r="BG15"/>
  <c r="BH15"/>
  <c r="BJ15"/>
  <c r="BK15"/>
  <c r="BL15"/>
  <c r="BM15"/>
  <c r="BN15"/>
  <c r="BO15"/>
  <c r="BP15"/>
  <c r="BQ15"/>
  <c r="BR15"/>
  <c r="BX15"/>
  <c r="BY15"/>
  <c r="BZ15"/>
  <c r="CA15"/>
  <c r="CC15"/>
  <c r="CD15"/>
  <c r="CE15"/>
  <c r="CF15"/>
  <c r="CH15"/>
  <c r="CI15"/>
  <c r="CJ15"/>
  <c r="CK15"/>
  <c r="CL15"/>
  <c r="CM15"/>
  <c r="CN15"/>
  <c r="CO15"/>
  <c r="CP15"/>
  <c r="CR15"/>
  <c r="CS15"/>
  <c r="CT15"/>
  <c r="CU15"/>
  <c r="CW15"/>
  <c r="CX15"/>
  <c r="CY15"/>
  <c r="CZ15"/>
  <c r="DF15"/>
  <c r="DJ15"/>
  <c r="DH15"/>
  <c r="DK15"/>
  <c r="DM15"/>
  <c r="DT15"/>
  <c r="DU15"/>
  <c r="DV15"/>
  <c r="DW15"/>
  <c r="DY15"/>
  <c r="DZ15"/>
  <c r="EA15"/>
  <c r="EB15"/>
  <c r="ED15"/>
  <c r="EE15"/>
  <c r="EH15" s="1"/>
  <c r="EF15"/>
  <c r="EG15"/>
  <c r="EI15"/>
  <c r="EJ15"/>
  <c r="EK15"/>
  <c r="EL15"/>
  <c r="EN15"/>
  <c r="EO15"/>
  <c r="EP15"/>
  <c r="EQ15"/>
  <c r="ES15"/>
  <c r="ET15"/>
  <c r="EU15"/>
  <c r="EV15"/>
  <c r="EX15"/>
  <c r="EY15"/>
  <c r="FB15" s="1"/>
  <c r="EZ15"/>
  <c r="FA15"/>
  <c r="FG15"/>
  <c r="FH15"/>
  <c r="FI15"/>
  <c r="FJ15"/>
  <c r="FY15" s="1"/>
  <c r="FL15"/>
  <c r="FM15"/>
  <c r="FN15"/>
  <c r="FO15"/>
  <c r="FQ15"/>
  <c r="FV15" s="1"/>
  <c r="FR15"/>
  <c r="FS15"/>
  <c r="FT15"/>
  <c r="FZ15"/>
  <c r="GA15"/>
  <c r="GB15"/>
  <c r="GC15"/>
  <c r="GE15"/>
  <c r="GF15"/>
  <c r="GG15"/>
  <c r="GH15"/>
  <c r="GJ15"/>
  <c r="GK15"/>
  <c r="GL15"/>
  <c r="GM15"/>
  <c r="GO15"/>
  <c r="GP15"/>
  <c r="GQ15"/>
  <c r="GR15"/>
  <c r="GX15"/>
  <c r="GY15"/>
  <c r="GZ15"/>
  <c r="HA15"/>
  <c r="HC15"/>
  <c r="HD15"/>
  <c r="HG15" s="1"/>
  <c r="HE15"/>
  <c r="HF15"/>
  <c r="HH15"/>
  <c r="HI15"/>
  <c r="HJ15"/>
  <c r="HK15"/>
  <c r="HM15"/>
  <c r="HN15"/>
  <c r="HO15"/>
  <c r="HP15"/>
  <c r="HR15"/>
  <c r="HS15"/>
  <c r="HV15" s="1"/>
  <c r="HT15"/>
  <c r="HU15"/>
  <c r="HW15"/>
  <c r="HX15"/>
  <c r="HY15"/>
  <c r="HZ15"/>
  <c r="IB15"/>
  <c r="IC15"/>
  <c r="ID15"/>
  <c r="IE15"/>
  <c r="IG15"/>
  <c r="IH15"/>
  <c r="IK15" s="1"/>
  <c r="II15"/>
  <c r="IJ15"/>
  <c r="IP15"/>
  <c r="IQ15"/>
  <c r="IT15" s="1"/>
  <c r="IR15"/>
  <c r="IS15"/>
  <c r="IU15"/>
  <c r="IV15"/>
  <c r="IW15"/>
  <c r="IX15"/>
  <c r="IZ15"/>
  <c r="JA15"/>
  <c r="JB15"/>
  <c r="JC15"/>
  <c r="JE15"/>
  <c r="JF15"/>
  <c r="JG15"/>
  <c r="JH15"/>
  <c r="JJ15"/>
  <c r="JK15"/>
  <c r="JL15"/>
  <c r="JM15"/>
  <c r="JO15"/>
  <c r="JP15"/>
  <c r="JS15" s="1"/>
  <c r="JQ15"/>
  <c r="JR15"/>
  <c r="JT15"/>
  <c r="JU15"/>
  <c r="JV15"/>
  <c r="JW15"/>
  <c r="JY15"/>
  <c r="JZ15"/>
  <c r="KA15"/>
  <c r="KB15"/>
  <c r="KD15"/>
  <c r="KE15"/>
  <c r="KF15"/>
  <c r="KG15"/>
  <c r="KI15"/>
  <c r="KJ15"/>
  <c r="KK15"/>
  <c r="KL15"/>
  <c r="KN15"/>
  <c r="KO15"/>
  <c r="KP15"/>
  <c r="KQ15"/>
  <c r="KS15"/>
  <c r="KT15"/>
  <c r="KU15"/>
  <c r="KV15"/>
  <c r="KW15"/>
  <c r="KX15"/>
  <c r="KY15"/>
  <c r="KZ15"/>
  <c r="LA15"/>
  <c r="LC15"/>
  <c r="LD15"/>
  <c r="LE15"/>
  <c r="LF15"/>
  <c r="LH15"/>
  <c r="LI15"/>
  <c r="LJ15"/>
  <c r="LK15"/>
  <c r="LM15"/>
  <c r="LN15"/>
  <c r="LO15"/>
  <c r="LP15"/>
  <c r="LR15"/>
  <c r="LS15"/>
  <c r="LT15"/>
  <c r="LU15"/>
  <c r="LW15"/>
  <c r="LX15"/>
  <c r="LY15"/>
  <c r="LZ15"/>
  <c r="MB15"/>
  <c r="MC15"/>
  <c r="MD15"/>
  <c r="ME15"/>
  <c r="MG15"/>
  <c r="MH15"/>
  <c r="MI15"/>
  <c r="MJ15"/>
  <c r="ML15"/>
  <c r="MM15"/>
  <c r="MN15"/>
  <c r="MO15"/>
  <c r="MQ15"/>
  <c r="MR15"/>
  <c r="MS15"/>
  <c r="MT15"/>
  <c r="MV15"/>
  <c r="MW15"/>
  <c r="MX15"/>
  <c r="MY15"/>
  <c r="NE15"/>
  <c r="NF15"/>
  <c r="NG15"/>
  <c r="NH15"/>
  <c r="NJ15"/>
  <c r="NK15"/>
  <c r="NL15"/>
  <c r="NQ15" s="1"/>
  <c r="NM15"/>
  <c r="NS15"/>
  <c r="NT15"/>
  <c r="NU15"/>
  <c r="NV15"/>
  <c r="NW15"/>
  <c r="NX15"/>
  <c r="NY15"/>
  <c r="NZ15"/>
  <c r="OA15"/>
  <c r="OC15"/>
  <c r="OD15"/>
  <c r="OE15"/>
  <c r="OF15"/>
  <c r="OH15"/>
  <c r="OI15"/>
  <c r="OJ15"/>
  <c r="OK15"/>
  <c r="OM15"/>
  <c r="ON15"/>
  <c r="OP15"/>
  <c r="OR15"/>
  <c r="OS15"/>
  <c r="OT15"/>
  <c r="OU15"/>
  <c r="OW15"/>
  <c r="OX15"/>
  <c r="OY15"/>
  <c r="OZ15"/>
  <c r="PF15"/>
  <c r="PG15"/>
  <c r="PH15"/>
  <c r="PI15"/>
  <c r="PK15"/>
  <c r="PL15"/>
  <c r="PM15"/>
  <c r="PN15"/>
  <c r="PO15"/>
  <c r="PP15"/>
  <c r="PQ15"/>
  <c r="PR15"/>
  <c r="PS15"/>
  <c r="PY15"/>
  <c r="PZ15"/>
  <c r="QA15"/>
  <c r="QB15"/>
  <c r="QD15"/>
  <c r="QE15"/>
  <c r="QF15"/>
  <c r="QG15"/>
  <c r="QM15"/>
  <c r="QN15"/>
  <c r="QO15"/>
  <c r="QP15"/>
  <c r="QR15"/>
  <c r="QS15"/>
  <c r="QT15"/>
  <c r="QU15"/>
  <c r="QW15"/>
  <c r="RB15" s="1"/>
  <c r="QX15"/>
  <c r="RA15" s="1"/>
  <c r="QY15"/>
  <c r="QZ15"/>
  <c r="I16"/>
  <c r="J16"/>
  <c r="M16" s="1"/>
  <c r="K16"/>
  <c r="L16"/>
  <c r="N16"/>
  <c r="O16"/>
  <c r="R16" s="1"/>
  <c r="P16"/>
  <c r="Q16"/>
  <c r="S16"/>
  <c r="T16"/>
  <c r="V16"/>
  <c r="X16"/>
  <c r="Y16"/>
  <c r="Z16"/>
  <c r="AA16"/>
  <c r="AG16"/>
  <c r="AH16"/>
  <c r="AK16" s="1"/>
  <c r="AI16"/>
  <c r="AJ16"/>
  <c r="AL16"/>
  <c r="AM16"/>
  <c r="AP16" s="1"/>
  <c r="AN16"/>
  <c r="AO16"/>
  <c r="AQ16"/>
  <c r="AR16"/>
  <c r="AS16"/>
  <c r="AT16"/>
  <c r="AZ16"/>
  <c r="BA16"/>
  <c r="BD16" s="1"/>
  <c r="BB16"/>
  <c r="BC16"/>
  <c r="BE16"/>
  <c r="BF16"/>
  <c r="BG16"/>
  <c r="BH16"/>
  <c r="BJ16"/>
  <c r="BK16"/>
  <c r="BL16"/>
  <c r="BM16"/>
  <c r="BO16"/>
  <c r="BP16"/>
  <c r="BQ16"/>
  <c r="BR16"/>
  <c r="BX16"/>
  <c r="BY16"/>
  <c r="CB16" s="1"/>
  <c r="BZ16"/>
  <c r="CA16"/>
  <c r="CC16"/>
  <c r="CD16"/>
  <c r="CE16"/>
  <c r="CF16"/>
  <c r="CH16"/>
  <c r="CI16"/>
  <c r="CJ16"/>
  <c r="CK16"/>
  <c r="CM16"/>
  <c r="CN16"/>
  <c r="CO16"/>
  <c r="CP16"/>
  <c r="CR16"/>
  <c r="CS16"/>
  <c r="CT16"/>
  <c r="CU16"/>
  <c r="CW16"/>
  <c r="CX16"/>
  <c r="DA16" s="1"/>
  <c r="CY16"/>
  <c r="CZ16"/>
  <c r="DF16"/>
  <c r="DJ16"/>
  <c r="DH16"/>
  <c r="DK16"/>
  <c r="DM16"/>
  <c r="DP16"/>
  <c r="DT16"/>
  <c r="DU16"/>
  <c r="DV16"/>
  <c r="DW16"/>
  <c r="DY16"/>
  <c r="DZ16"/>
  <c r="EA16"/>
  <c r="EB16"/>
  <c r="ED16"/>
  <c r="EE16"/>
  <c r="EF16"/>
  <c r="EG16"/>
  <c r="EI16"/>
  <c r="EJ16"/>
  <c r="EK16"/>
  <c r="EL16"/>
  <c r="EN16"/>
  <c r="EO16"/>
  <c r="EP16"/>
  <c r="EQ16"/>
  <c r="ES16"/>
  <c r="ET16"/>
  <c r="EU16"/>
  <c r="EV16"/>
  <c r="EX16"/>
  <c r="EY16"/>
  <c r="EZ16"/>
  <c r="FA16"/>
  <c r="FB16"/>
  <c r="FG16"/>
  <c r="FH16"/>
  <c r="FI16"/>
  <c r="FJ16"/>
  <c r="FL16"/>
  <c r="FM16"/>
  <c r="FN16"/>
  <c r="FO16"/>
  <c r="FQ16"/>
  <c r="FR16"/>
  <c r="FS16"/>
  <c r="FX16" s="1"/>
  <c r="FT16"/>
  <c r="FZ16"/>
  <c r="GA16"/>
  <c r="GD16" s="1"/>
  <c r="GB16"/>
  <c r="GC16"/>
  <c r="GE16"/>
  <c r="GF16"/>
  <c r="GG16"/>
  <c r="GH16"/>
  <c r="GJ16"/>
  <c r="GK16"/>
  <c r="GN16" s="1"/>
  <c r="GL16"/>
  <c r="GM16"/>
  <c r="GO16"/>
  <c r="GP16"/>
  <c r="GS16" s="1"/>
  <c r="GQ16"/>
  <c r="GR16"/>
  <c r="GX16"/>
  <c r="GY16"/>
  <c r="GZ16"/>
  <c r="HA16"/>
  <c r="HC16"/>
  <c r="HD16"/>
  <c r="HE16"/>
  <c r="HF16"/>
  <c r="HH16"/>
  <c r="HI16"/>
  <c r="HL16" s="1"/>
  <c r="HJ16"/>
  <c r="HK16"/>
  <c r="HM16"/>
  <c r="HN16"/>
  <c r="HQ16" s="1"/>
  <c r="HO16"/>
  <c r="HP16"/>
  <c r="HR16"/>
  <c r="HS16"/>
  <c r="HV16" s="1"/>
  <c r="HT16"/>
  <c r="HU16"/>
  <c r="HW16"/>
  <c r="HX16"/>
  <c r="HY16"/>
  <c r="HZ16"/>
  <c r="IB16"/>
  <c r="IC16"/>
  <c r="ID16"/>
  <c r="IE16"/>
  <c r="IG16"/>
  <c r="IH16"/>
  <c r="IK16" s="1"/>
  <c r="II16"/>
  <c r="IJ16"/>
  <c r="IP16"/>
  <c r="IQ16"/>
  <c r="IR16"/>
  <c r="IS16"/>
  <c r="IU16"/>
  <c r="IV16"/>
  <c r="IW16"/>
  <c r="IX16"/>
  <c r="IZ16"/>
  <c r="JA16"/>
  <c r="JB16"/>
  <c r="JC16"/>
  <c r="JE16"/>
  <c r="JF16"/>
  <c r="JI16" s="1"/>
  <c r="JG16"/>
  <c r="JH16"/>
  <c r="JJ16"/>
  <c r="JK16"/>
  <c r="JL16"/>
  <c r="JM16"/>
  <c r="JO16"/>
  <c r="JP16"/>
  <c r="JQ16"/>
  <c r="JR16"/>
  <c r="JT16"/>
  <c r="JU16"/>
  <c r="JV16"/>
  <c r="JW16"/>
  <c r="JY16"/>
  <c r="JZ16"/>
  <c r="KA16"/>
  <c r="KB16"/>
  <c r="KD16"/>
  <c r="KE16"/>
  <c r="KF16"/>
  <c r="KG16"/>
  <c r="KH16"/>
  <c r="KI16"/>
  <c r="KJ16"/>
  <c r="KK16"/>
  <c r="KL16"/>
  <c r="KN16"/>
  <c r="KO16"/>
  <c r="KP16"/>
  <c r="KQ16"/>
  <c r="KS16"/>
  <c r="KT16"/>
  <c r="KU16"/>
  <c r="KV16"/>
  <c r="KX16"/>
  <c r="KY16"/>
  <c r="KZ16"/>
  <c r="LA16"/>
  <c r="LC16"/>
  <c r="LD16"/>
  <c r="LE16"/>
  <c r="LF16"/>
  <c r="LH16"/>
  <c r="LI16"/>
  <c r="LJ16"/>
  <c r="LK16"/>
  <c r="LM16"/>
  <c r="LN16"/>
  <c r="LO16"/>
  <c r="LP16"/>
  <c r="LR16"/>
  <c r="LS16"/>
  <c r="LT16"/>
  <c r="LU16"/>
  <c r="LW16"/>
  <c r="LX16"/>
  <c r="LY16"/>
  <c r="LZ16"/>
  <c r="MB16"/>
  <c r="MC16"/>
  <c r="MD16"/>
  <c r="ME16"/>
  <c r="MG16"/>
  <c r="MH16"/>
  <c r="MI16"/>
  <c r="MJ16"/>
  <c r="ML16"/>
  <c r="MM16"/>
  <c r="MN16"/>
  <c r="MO16"/>
  <c r="MQ16"/>
  <c r="MR16"/>
  <c r="MS16"/>
  <c r="MT16"/>
  <c r="MV16"/>
  <c r="MW16"/>
  <c r="MX16"/>
  <c r="MY16"/>
  <c r="NE16"/>
  <c r="NF16"/>
  <c r="NG16"/>
  <c r="NH16"/>
  <c r="NJ16"/>
  <c r="NK16"/>
  <c r="NL16"/>
  <c r="NQ16" s="1"/>
  <c r="NM16"/>
  <c r="NN16"/>
  <c r="NS16"/>
  <c r="NT16"/>
  <c r="NU16"/>
  <c r="NV16"/>
  <c r="NX16"/>
  <c r="NY16"/>
  <c r="NZ16"/>
  <c r="OA16"/>
  <c r="OC16"/>
  <c r="OD16"/>
  <c r="OE16"/>
  <c r="OF16"/>
  <c r="OH16"/>
  <c r="OI16"/>
  <c r="OL16" s="1"/>
  <c r="OJ16"/>
  <c r="OK16"/>
  <c r="OM16"/>
  <c r="ON16"/>
  <c r="OQ16" s="1"/>
  <c r="OP16"/>
  <c r="OR16"/>
  <c r="OS16"/>
  <c r="OV16" s="1"/>
  <c r="OT16"/>
  <c r="OU16"/>
  <c r="OW16"/>
  <c r="OX16"/>
  <c r="PA16" s="1"/>
  <c r="OY16"/>
  <c r="OZ16"/>
  <c r="PF16"/>
  <c r="PG16"/>
  <c r="PJ16" s="1"/>
  <c r="PH16"/>
  <c r="PI16"/>
  <c r="PK16"/>
  <c r="PL16"/>
  <c r="PM16"/>
  <c r="PN16"/>
  <c r="PP16"/>
  <c r="PU16" s="1"/>
  <c r="PQ16"/>
  <c r="PT16" s="1"/>
  <c r="PR16"/>
  <c r="PS16"/>
  <c r="PY16"/>
  <c r="PZ16"/>
  <c r="QC16" s="1"/>
  <c r="QA16"/>
  <c r="QB16"/>
  <c r="QD16"/>
  <c r="QE16"/>
  <c r="QH16" s="1"/>
  <c r="QF16"/>
  <c r="QG16"/>
  <c r="QM16"/>
  <c r="QN16"/>
  <c r="QO16"/>
  <c r="QP16"/>
  <c r="QR16"/>
  <c r="QS16"/>
  <c r="QT16"/>
  <c r="QU16"/>
  <c r="QW16"/>
  <c r="QX16"/>
  <c r="RA16" s="1"/>
  <c r="QY16"/>
  <c r="RD16" s="1"/>
  <c r="QZ16"/>
  <c r="I17"/>
  <c r="J17"/>
  <c r="K17"/>
  <c r="L17"/>
  <c r="N17"/>
  <c r="O17"/>
  <c r="P17"/>
  <c r="Q17"/>
  <c r="S17"/>
  <c r="T17"/>
  <c r="V17"/>
  <c r="X17"/>
  <c r="Y17"/>
  <c r="AB17" s="1"/>
  <c r="Z17"/>
  <c r="AA17"/>
  <c r="AG17"/>
  <c r="AH17"/>
  <c r="AI17"/>
  <c r="AJ17"/>
  <c r="AL17"/>
  <c r="AM17"/>
  <c r="AN17"/>
  <c r="AO17"/>
  <c r="AQ17"/>
  <c r="AV17" s="1"/>
  <c r="AR17"/>
  <c r="AU17" s="1"/>
  <c r="AS17"/>
  <c r="AT17"/>
  <c r="AZ17"/>
  <c r="BA17"/>
  <c r="BD17" s="1"/>
  <c r="BB17"/>
  <c r="BC17"/>
  <c r="BE17"/>
  <c r="BF17"/>
  <c r="BG17"/>
  <c r="BH17"/>
  <c r="BJ17"/>
  <c r="BK17"/>
  <c r="BL17"/>
  <c r="BM17"/>
  <c r="BO17"/>
  <c r="BT17" s="1"/>
  <c r="BP17"/>
  <c r="BQ17"/>
  <c r="BR17"/>
  <c r="BX17"/>
  <c r="BY17"/>
  <c r="CB17" s="1"/>
  <c r="BZ17"/>
  <c r="CA17"/>
  <c r="CC17"/>
  <c r="CD17"/>
  <c r="CE17"/>
  <c r="CF17"/>
  <c r="CH17"/>
  <c r="CI17"/>
  <c r="CJ17"/>
  <c r="CK17"/>
  <c r="CM17"/>
  <c r="CN17"/>
  <c r="CQ17" s="1"/>
  <c r="CO17"/>
  <c r="CP17"/>
  <c r="CR17"/>
  <c r="CS17"/>
  <c r="CT17"/>
  <c r="CU17"/>
  <c r="CW17"/>
  <c r="CX17"/>
  <c r="DA17" s="1"/>
  <c r="CY17"/>
  <c r="CZ17"/>
  <c r="DF17"/>
  <c r="DH17"/>
  <c r="DK17"/>
  <c r="DP17" s="1"/>
  <c r="DM17"/>
  <c r="DS17"/>
  <c r="DT17"/>
  <c r="DU17"/>
  <c r="DV17"/>
  <c r="DW17"/>
  <c r="DY17"/>
  <c r="DZ17"/>
  <c r="EA17"/>
  <c r="EB17"/>
  <c r="ED17"/>
  <c r="EE17"/>
  <c r="EF17"/>
  <c r="EG17"/>
  <c r="EI17"/>
  <c r="EJ17"/>
  <c r="EK17"/>
  <c r="EL17"/>
  <c r="EN17"/>
  <c r="EO17"/>
  <c r="EP17"/>
  <c r="EQ17"/>
  <c r="ER17"/>
  <c r="ES17"/>
  <c r="ET17"/>
  <c r="EU17"/>
  <c r="EV17"/>
  <c r="EX17"/>
  <c r="EY17"/>
  <c r="EZ17"/>
  <c r="FA17"/>
  <c r="FG17"/>
  <c r="FH17"/>
  <c r="FI17"/>
  <c r="FJ17"/>
  <c r="FL17"/>
  <c r="FM17"/>
  <c r="FN17"/>
  <c r="FO17"/>
  <c r="FQ17"/>
  <c r="FR17"/>
  <c r="FS17"/>
  <c r="FT17"/>
  <c r="FU17"/>
  <c r="FZ17"/>
  <c r="GA17"/>
  <c r="GB17"/>
  <c r="GC17"/>
  <c r="GE17"/>
  <c r="GF17"/>
  <c r="GI17" s="1"/>
  <c r="GG17"/>
  <c r="GH17"/>
  <c r="GJ17"/>
  <c r="GK17"/>
  <c r="GL17"/>
  <c r="GM17"/>
  <c r="GO17"/>
  <c r="GP17"/>
  <c r="GS17" s="1"/>
  <c r="GQ17"/>
  <c r="GR17"/>
  <c r="GX17"/>
  <c r="GY17"/>
  <c r="GZ17"/>
  <c r="HA17"/>
  <c r="HC17"/>
  <c r="HD17"/>
  <c r="HE17"/>
  <c r="HF17"/>
  <c r="HH17"/>
  <c r="HI17"/>
  <c r="HL17" s="1"/>
  <c r="HJ17"/>
  <c r="HK17"/>
  <c r="HM17"/>
  <c r="HN17"/>
  <c r="HO17"/>
  <c r="HP17"/>
  <c r="HR17"/>
  <c r="HS17"/>
  <c r="HT17"/>
  <c r="HU17"/>
  <c r="HW17"/>
  <c r="HX17"/>
  <c r="IA17" s="1"/>
  <c r="HY17"/>
  <c r="HZ17"/>
  <c r="IB17"/>
  <c r="IC17"/>
  <c r="ID17"/>
  <c r="IE17"/>
  <c r="IG17"/>
  <c r="IH17"/>
  <c r="II17"/>
  <c r="IJ17"/>
  <c r="IP17"/>
  <c r="IQ17"/>
  <c r="IR17"/>
  <c r="IS17"/>
  <c r="IU17"/>
  <c r="IV17"/>
  <c r="IW17"/>
  <c r="IX17"/>
  <c r="IZ17"/>
  <c r="JA17"/>
  <c r="JD17" s="1"/>
  <c r="JB17"/>
  <c r="JC17"/>
  <c r="JE17"/>
  <c r="JF17"/>
  <c r="JG17"/>
  <c r="JH17"/>
  <c r="JJ17"/>
  <c r="JK17"/>
  <c r="JL17"/>
  <c r="JM17"/>
  <c r="JO17"/>
  <c r="JP17"/>
  <c r="JQ17"/>
  <c r="JR17"/>
  <c r="JT17"/>
  <c r="JU17"/>
  <c r="JV17"/>
  <c r="JW17"/>
  <c r="JY17"/>
  <c r="JZ17"/>
  <c r="KC17" s="1"/>
  <c r="KA17"/>
  <c r="KB17"/>
  <c r="KD17"/>
  <c r="KE17"/>
  <c r="KF17"/>
  <c r="KG17"/>
  <c r="KI17"/>
  <c r="KJ17"/>
  <c r="KK17"/>
  <c r="KL17"/>
  <c r="KN17"/>
  <c r="KO17"/>
  <c r="KP17"/>
  <c r="KQ17"/>
  <c r="KS17"/>
  <c r="KT17"/>
  <c r="KU17"/>
  <c r="KV17"/>
  <c r="KX17"/>
  <c r="KY17"/>
  <c r="KZ17"/>
  <c r="LA17"/>
  <c r="LC17"/>
  <c r="LD17"/>
  <c r="LE17"/>
  <c r="LF17"/>
  <c r="LH17"/>
  <c r="LI17"/>
  <c r="LJ17"/>
  <c r="LK17"/>
  <c r="LM17"/>
  <c r="LN17"/>
  <c r="LO17"/>
  <c r="LP17"/>
  <c r="LR17"/>
  <c r="LS17"/>
  <c r="LT17"/>
  <c r="LU17"/>
  <c r="LW17"/>
  <c r="LX17"/>
  <c r="LY17"/>
  <c r="LZ17"/>
  <c r="MB17"/>
  <c r="MC17"/>
  <c r="MD17"/>
  <c r="ME17"/>
  <c r="MG17"/>
  <c r="MH17"/>
  <c r="MI17"/>
  <c r="MJ17"/>
  <c r="ML17"/>
  <c r="MM17"/>
  <c r="MN17"/>
  <c r="MO17"/>
  <c r="MQ17"/>
  <c r="MR17"/>
  <c r="MS17"/>
  <c r="MT17"/>
  <c r="MV17"/>
  <c r="MW17"/>
  <c r="MX17"/>
  <c r="MY17"/>
  <c r="NE17"/>
  <c r="NF17"/>
  <c r="NG17"/>
  <c r="NH17"/>
  <c r="NJ17"/>
  <c r="NK17"/>
  <c r="NL17"/>
  <c r="NM17"/>
  <c r="NO17"/>
  <c r="NS17"/>
  <c r="NT17"/>
  <c r="NU17"/>
  <c r="NV17"/>
  <c r="NX17"/>
  <c r="NY17"/>
  <c r="NZ17"/>
  <c r="OA17"/>
  <c r="OC17"/>
  <c r="OD17"/>
  <c r="OE17"/>
  <c r="OF17"/>
  <c r="OH17"/>
  <c r="OI17"/>
  <c r="OJ17"/>
  <c r="OK17"/>
  <c r="OM17"/>
  <c r="OQ17" s="1"/>
  <c r="ON17"/>
  <c r="OP17"/>
  <c r="OR17"/>
  <c r="OS17"/>
  <c r="OT17"/>
  <c r="OU17"/>
  <c r="OW17"/>
  <c r="OX17"/>
  <c r="OY17"/>
  <c r="OZ17"/>
  <c r="PC17"/>
  <c r="PF17"/>
  <c r="PG17"/>
  <c r="PH17"/>
  <c r="PI17"/>
  <c r="PK17"/>
  <c r="PL17"/>
  <c r="PM17"/>
  <c r="PN17"/>
  <c r="PP17"/>
  <c r="PQ17"/>
  <c r="PR17"/>
  <c r="PW17" s="1"/>
  <c r="PS17"/>
  <c r="PY17"/>
  <c r="QI17" s="1"/>
  <c r="PZ17"/>
  <c r="QA17"/>
  <c r="QB17"/>
  <c r="QC17"/>
  <c r="QD17"/>
  <c r="QE17"/>
  <c r="QF17"/>
  <c r="QG17"/>
  <c r="QM17"/>
  <c r="QN17"/>
  <c r="QQ17" s="1"/>
  <c r="QO17"/>
  <c r="QP17"/>
  <c r="QR17"/>
  <c r="QS17"/>
  <c r="QT17"/>
  <c r="QU17"/>
  <c r="QW17"/>
  <c r="QX17"/>
  <c r="RA17" s="1"/>
  <c r="QY17"/>
  <c r="RD17" s="1"/>
  <c r="QZ17"/>
  <c r="I18"/>
  <c r="J18"/>
  <c r="K18"/>
  <c r="L18"/>
  <c r="N18"/>
  <c r="O18"/>
  <c r="R18" s="1"/>
  <c r="P18"/>
  <c r="Q18"/>
  <c r="S18"/>
  <c r="T18"/>
  <c r="V18"/>
  <c r="X18"/>
  <c r="Y18"/>
  <c r="Z18"/>
  <c r="AA18"/>
  <c r="AG18"/>
  <c r="AH18"/>
  <c r="AI18"/>
  <c r="AJ18"/>
  <c r="AL18"/>
  <c r="AM18"/>
  <c r="AN18"/>
  <c r="AO18"/>
  <c r="AQ18"/>
  <c r="AR18"/>
  <c r="AS18"/>
  <c r="AX18" s="1"/>
  <c r="AT18"/>
  <c r="AZ18"/>
  <c r="BA18"/>
  <c r="BD18" s="1"/>
  <c r="BB18"/>
  <c r="BC18"/>
  <c r="BE18"/>
  <c r="BF18"/>
  <c r="BG18"/>
  <c r="BH18"/>
  <c r="BJ18"/>
  <c r="BK18"/>
  <c r="BL18"/>
  <c r="BM18"/>
  <c r="BO18"/>
  <c r="BP18"/>
  <c r="BQ18"/>
  <c r="BV18" s="1"/>
  <c r="BR18"/>
  <c r="BX18"/>
  <c r="BY18"/>
  <c r="BZ18"/>
  <c r="CA18"/>
  <c r="CC18"/>
  <c r="CD18"/>
  <c r="CE18"/>
  <c r="CF18"/>
  <c r="CH18"/>
  <c r="CI18"/>
  <c r="CJ18"/>
  <c r="CK18"/>
  <c r="CM18"/>
  <c r="CN18"/>
  <c r="CO18"/>
  <c r="CP18"/>
  <c r="CQ18"/>
  <c r="CR18"/>
  <c r="CS18"/>
  <c r="CT18"/>
  <c r="CU18"/>
  <c r="CW18"/>
  <c r="CX18"/>
  <c r="CY18"/>
  <c r="CZ18"/>
  <c r="DF18"/>
  <c r="DH18"/>
  <c r="DK18"/>
  <c r="DM18"/>
  <c r="DR18" s="1"/>
  <c r="DT18"/>
  <c r="DU18"/>
  <c r="DX18" s="1"/>
  <c r="DV18"/>
  <c r="DW18"/>
  <c r="DY18"/>
  <c r="DZ18"/>
  <c r="EA18"/>
  <c r="EB18"/>
  <c r="ED18"/>
  <c r="EE18"/>
  <c r="EF18"/>
  <c r="EG18"/>
  <c r="EI18"/>
  <c r="EJ18"/>
  <c r="EM18" s="1"/>
  <c r="EK18"/>
  <c r="EL18"/>
  <c r="EN18"/>
  <c r="EO18"/>
  <c r="EP18"/>
  <c r="EQ18"/>
  <c r="ES18"/>
  <c r="ET18"/>
  <c r="EU18"/>
  <c r="EV18"/>
  <c r="EX18"/>
  <c r="EY18"/>
  <c r="FB18" s="1"/>
  <c r="EZ18"/>
  <c r="FA18"/>
  <c r="FG18"/>
  <c r="FH18"/>
  <c r="FK18" s="1"/>
  <c r="FI18"/>
  <c r="FJ18"/>
  <c r="FL18"/>
  <c r="FM18"/>
  <c r="FN18"/>
  <c r="FO18"/>
  <c r="FQ18"/>
  <c r="FR18"/>
  <c r="FS18"/>
  <c r="FT18"/>
  <c r="FV18"/>
  <c r="FZ18"/>
  <c r="GA18"/>
  <c r="GB18"/>
  <c r="GC18"/>
  <c r="GE18"/>
  <c r="GF18"/>
  <c r="GG18"/>
  <c r="GH18"/>
  <c r="GJ18"/>
  <c r="GK18"/>
  <c r="GL18"/>
  <c r="GM18"/>
  <c r="GO18"/>
  <c r="GP18"/>
  <c r="GQ18"/>
  <c r="GR18"/>
  <c r="GX18"/>
  <c r="GY18"/>
  <c r="GZ18"/>
  <c r="HA18"/>
  <c r="HB18"/>
  <c r="HC18"/>
  <c r="HD18"/>
  <c r="HE18"/>
  <c r="HF18"/>
  <c r="HH18"/>
  <c r="HI18"/>
  <c r="HJ18"/>
  <c r="HK18"/>
  <c r="HM18"/>
  <c r="HN18"/>
  <c r="HO18"/>
  <c r="HP18"/>
  <c r="HR18"/>
  <c r="HS18"/>
  <c r="HT18"/>
  <c r="HU18"/>
  <c r="HW18"/>
  <c r="HX18"/>
  <c r="HY18"/>
  <c r="HZ18"/>
  <c r="IA18"/>
  <c r="IB18"/>
  <c r="IC18"/>
  <c r="ID18"/>
  <c r="IE18"/>
  <c r="IG18"/>
  <c r="IH18"/>
  <c r="II18"/>
  <c r="IJ18"/>
  <c r="IP18"/>
  <c r="IQ18"/>
  <c r="IT18" s="1"/>
  <c r="IR18"/>
  <c r="IS18"/>
  <c r="IU18"/>
  <c r="IV18"/>
  <c r="IW18"/>
  <c r="IX18"/>
  <c r="IZ18"/>
  <c r="JA18"/>
  <c r="JD18" s="1"/>
  <c r="JB18"/>
  <c r="JC18"/>
  <c r="JE18"/>
  <c r="JF18"/>
  <c r="JI18" s="1"/>
  <c r="JG18"/>
  <c r="JH18"/>
  <c r="JJ18"/>
  <c r="JK18"/>
  <c r="JN18" s="1"/>
  <c r="JL18"/>
  <c r="JM18"/>
  <c r="JO18"/>
  <c r="JP18"/>
  <c r="JS18" s="1"/>
  <c r="JQ18"/>
  <c r="JR18"/>
  <c r="JT18"/>
  <c r="JU18"/>
  <c r="JV18"/>
  <c r="JW18"/>
  <c r="JY18"/>
  <c r="JZ18"/>
  <c r="KA18"/>
  <c r="KB18"/>
  <c r="KD18"/>
  <c r="KE18"/>
  <c r="KH18" s="1"/>
  <c r="KF18"/>
  <c r="KG18"/>
  <c r="KI18"/>
  <c r="KJ18"/>
  <c r="KK18"/>
  <c r="KL18"/>
  <c r="KN18"/>
  <c r="KO18"/>
  <c r="KP18"/>
  <c r="KQ18"/>
  <c r="KS18"/>
  <c r="KT18"/>
  <c r="KU18"/>
  <c r="KV18"/>
  <c r="KX18"/>
  <c r="KY18"/>
  <c r="KZ18"/>
  <c r="LA18"/>
  <c r="LC18"/>
  <c r="LD18"/>
  <c r="LG18" s="1"/>
  <c r="LE18"/>
  <c r="LF18"/>
  <c r="LH18"/>
  <c r="LI18"/>
  <c r="LJ18"/>
  <c r="LK18"/>
  <c r="LM18"/>
  <c r="LN18"/>
  <c r="LO18"/>
  <c r="LP18"/>
  <c r="LR18"/>
  <c r="LS18"/>
  <c r="LT18"/>
  <c r="LU18"/>
  <c r="LW18"/>
  <c r="LX18"/>
  <c r="LY18"/>
  <c r="LZ18"/>
  <c r="MB18"/>
  <c r="MC18"/>
  <c r="MF18" s="1"/>
  <c r="MD18"/>
  <c r="ME18"/>
  <c r="MG18"/>
  <c r="MH18"/>
  <c r="MI18"/>
  <c r="MJ18"/>
  <c r="ML18"/>
  <c r="MM18"/>
  <c r="MN18"/>
  <c r="MO18"/>
  <c r="MQ18"/>
  <c r="MR18"/>
  <c r="MS18"/>
  <c r="MT18"/>
  <c r="MV18"/>
  <c r="MW18"/>
  <c r="MX18"/>
  <c r="MY18"/>
  <c r="NE18"/>
  <c r="NF18"/>
  <c r="NG18"/>
  <c r="NH18"/>
  <c r="NJ18"/>
  <c r="NO18" s="1"/>
  <c r="NK18"/>
  <c r="NL18"/>
  <c r="NM18"/>
  <c r="NR18"/>
  <c r="NS18"/>
  <c r="NT18"/>
  <c r="NW18" s="1"/>
  <c r="NU18"/>
  <c r="NV18"/>
  <c r="NX18"/>
  <c r="NY18"/>
  <c r="NZ18"/>
  <c r="OA18"/>
  <c r="OC18"/>
  <c r="OD18"/>
  <c r="OE18"/>
  <c r="OF18"/>
  <c r="OH18"/>
  <c r="OI18"/>
  <c r="OJ18"/>
  <c r="OK18"/>
  <c r="OM18"/>
  <c r="ON18"/>
  <c r="OP18"/>
  <c r="OR18"/>
  <c r="OS18"/>
  <c r="OT18"/>
  <c r="OU18"/>
  <c r="OW18"/>
  <c r="OX18"/>
  <c r="OY18"/>
  <c r="OZ18"/>
  <c r="PF18"/>
  <c r="PG18"/>
  <c r="PH18"/>
  <c r="PI18"/>
  <c r="PK18"/>
  <c r="PL18"/>
  <c r="PO18" s="1"/>
  <c r="PM18"/>
  <c r="PN18"/>
  <c r="PP18"/>
  <c r="PQ18"/>
  <c r="PR18"/>
  <c r="PS18"/>
  <c r="PY18"/>
  <c r="PZ18"/>
  <c r="QA18"/>
  <c r="QB18"/>
  <c r="QD18"/>
  <c r="QI18" s="1"/>
  <c r="QE18"/>
  <c r="QF18"/>
  <c r="QG18"/>
  <c r="QM18"/>
  <c r="QN18"/>
  <c r="QO18"/>
  <c r="QP18"/>
  <c r="QR18"/>
  <c r="QS18"/>
  <c r="QV18" s="1"/>
  <c r="QT18"/>
  <c r="QU18"/>
  <c r="QW18"/>
  <c r="QX18"/>
  <c r="QY18"/>
  <c r="QZ18"/>
  <c r="I19"/>
  <c r="J19"/>
  <c r="M19" s="1"/>
  <c r="K19"/>
  <c r="L19"/>
  <c r="N19"/>
  <c r="O19"/>
  <c r="P19"/>
  <c r="Q19"/>
  <c r="S19"/>
  <c r="T19"/>
  <c r="W19" s="1"/>
  <c r="V19"/>
  <c r="X19"/>
  <c r="Y19"/>
  <c r="Z19"/>
  <c r="AA19"/>
  <c r="AG19"/>
  <c r="AH19"/>
  <c r="AI19"/>
  <c r="AJ19"/>
  <c r="AL19"/>
  <c r="AM19"/>
  <c r="AP19" s="1"/>
  <c r="AN19"/>
  <c r="AO19"/>
  <c r="AQ19"/>
  <c r="AR19"/>
  <c r="AU19" s="1"/>
  <c r="AS19"/>
  <c r="AT19"/>
  <c r="AZ19"/>
  <c r="BA19"/>
  <c r="BB19"/>
  <c r="BC19"/>
  <c r="BE19"/>
  <c r="BF19"/>
  <c r="BG19"/>
  <c r="BH19"/>
  <c r="BJ19"/>
  <c r="BK19"/>
  <c r="BN19" s="1"/>
  <c r="BL19"/>
  <c r="BM19"/>
  <c r="BO19"/>
  <c r="BP19"/>
  <c r="BS19" s="1"/>
  <c r="BQ19"/>
  <c r="BR19"/>
  <c r="BX19"/>
  <c r="BY19"/>
  <c r="BZ19"/>
  <c r="CA19"/>
  <c r="CC19"/>
  <c r="CD19"/>
  <c r="CE19"/>
  <c r="CF19"/>
  <c r="CH19"/>
  <c r="CI19"/>
  <c r="CL19" s="1"/>
  <c r="CJ19"/>
  <c r="CK19"/>
  <c r="CM19"/>
  <c r="CN19"/>
  <c r="CO19"/>
  <c r="CP19"/>
  <c r="CR19"/>
  <c r="CS19"/>
  <c r="CT19"/>
  <c r="CU19"/>
  <c r="CW19"/>
  <c r="CX19"/>
  <c r="CY19"/>
  <c r="CZ19"/>
  <c r="DF19"/>
  <c r="DJ19"/>
  <c r="DH19"/>
  <c r="DK19"/>
  <c r="DM19"/>
  <c r="DT19"/>
  <c r="DU19"/>
  <c r="DV19"/>
  <c r="DW19"/>
  <c r="DY19"/>
  <c r="DZ19"/>
  <c r="EA19"/>
  <c r="EB19"/>
  <c r="ED19"/>
  <c r="EE19"/>
  <c r="EH19" s="1"/>
  <c r="EF19"/>
  <c r="EG19"/>
  <c r="EI19"/>
  <c r="EJ19"/>
  <c r="EK19"/>
  <c r="EL19"/>
  <c r="EN19"/>
  <c r="EO19"/>
  <c r="EP19"/>
  <c r="EQ19"/>
  <c r="ES19"/>
  <c r="ET19"/>
  <c r="EU19"/>
  <c r="EV19"/>
  <c r="EX19"/>
  <c r="EY19"/>
  <c r="EZ19"/>
  <c r="FA19"/>
  <c r="FG19"/>
  <c r="FH19"/>
  <c r="FI19"/>
  <c r="FJ19"/>
  <c r="FL19"/>
  <c r="FM19"/>
  <c r="FN19"/>
  <c r="FO19"/>
  <c r="FQ19"/>
  <c r="FR19"/>
  <c r="FS19"/>
  <c r="FT19"/>
  <c r="FZ19"/>
  <c r="GA19"/>
  <c r="GD19" s="1"/>
  <c r="GB19"/>
  <c r="GC19"/>
  <c r="GE19"/>
  <c r="GF19"/>
  <c r="GG19"/>
  <c r="GH19"/>
  <c r="GJ19"/>
  <c r="GK19"/>
  <c r="GL19"/>
  <c r="GM19"/>
  <c r="GO19"/>
  <c r="GP19"/>
  <c r="GQ19"/>
  <c r="GR19"/>
  <c r="GX19"/>
  <c r="GY19"/>
  <c r="GZ19"/>
  <c r="HA19"/>
  <c r="HC19"/>
  <c r="HD19"/>
  <c r="HE19"/>
  <c r="HF19"/>
  <c r="HH19"/>
  <c r="HI19"/>
  <c r="HJ19"/>
  <c r="HK19"/>
  <c r="HM19"/>
  <c r="HN19"/>
  <c r="HO19"/>
  <c r="HP19"/>
  <c r="HQ19"/>
  <c r="HR19"/>
  <c r="HS19"/>
  <c r="HT19"/>
  <c r="HU19"/>
  <c r="HW19"/>
  <c r="HX19"/>
  <c r="HY19"/>
  <c r="HZ19"/>
  <c r="IB19"/>
  <c r="IC19"/>
  <c r="ID19"/>
  <c r="IE19"/>
  <c r="IG19"/>
  <c r="IH19"/>
  <c r="II19"/>
  <c r="IJ19"/>
  <c r="IP19"/>
  <c r="IQ19"/>
  <c r="IR19"/>
  <c r="IS19"/>
  <c r="IU19"/>
  <c r="IV19"/>
  <c r="IW19"/>
  <c r="IX19"/>
  <c r="IZ19"/>
  <c r="JA19"/>
  <c r="JB19"/>
  <c r="JC19"/>
  <c r="JE19"/>
  <c r="JF19"/>
  <c r="JI19" s="1"/>
  <c r="JG19"/>
  <c r="JH19"/>
  <c r="JJ19"/>
  <c r="JK19"/>
  <c r="JN19" s="1"/>
  <c r="JL19"/>
  <c r="JM19"/>
  <c r="JO19"/>
  <c r="JP19"/>
  <c r="JQ19"/>
  <c r="JR19"/>
  <c r="JT19"/>
  <c r="JU19"/>
  <c r="JV19"/>
  <c r="JW19"/>
  <c r="JY19"/>
  <c r="JZ19"/>
  <c r="KC19" s="1"/>
  <c r="KA19"/>
  <c r="KB19"/>
  <c r="KD19"/>
  <c r="KE19"/>
  <c r="KF19"/>
  <c r="KG19"/>
  <c r="KI19"/>
  <c r="KJ19"/>
  <c r="KK19"/>
  <c r="KL19"/>
  <c r="KN19"/>
  <c r="KO19"/>
  <c r="KP19"/>
  <c r="KQ19"/>
  <c r="KS19"/>
  <c r="KT19"/>
  <c r="KW19" s="1"/>
  <c r="KU19"/>
  <c r="KV19"/>
  <c r="KX19"/>
  <c r="KY19"/>
  <c r="LB19" s="1"/>
  <c r="KZ19"/>
  <c r="LA19"/>
  <c r="LC19"/>
  <c r="LD19"/>
  <c r="LE19"/>
  <c r="LF19"/>
  <c r="LH19"/>
  <c r="LI19"/>
  <c r="LJ19"/>
  <c r="LK19"/>
  <c r="LM19"/>
  <c r="LN19"/>
  <c r="LQ19" s="1"/>
  <c r="LO19"/>
  <c r="LP19"/>
  <c r="LR19"/>
  <c r="LS19"/>
  <c r="LT19"/>
  <c r="LU19"/>
  <c r="LW19"/>
  <c r="LX19"/>
  <c r="LY19"/>
  <c r="LZ19"/>
  <c r="MB19"/>
  <c r="MC19"/>
  <c r="MD19"/>
  <c r="ME19"/>
  <c r="MG19"/>
  <c r="MH19"/>
  <c r="MK19" s="1"/>
  <c r="MI19"/>
  <c r="MJ19"/>
  <c r="ML19"/>
  <c r="MM19"/>
  <c r="MN19"/>
  <c r="MO19"/>
  <c r="MQ19"/>
  <c r="MR19"/>
  <c r="MS19"/>
  <c r="MT19"/>
  <c r="MV19"/>
  <c r="MW19"/>
  <c r="MX19"/>
  <c r="MY19"/>
  <c r="NE19"/>
  <c r="NF19"/>
  <c r="NP19" s="1"/>
  <c r="NG19"/>
  <c r="NH19"/>
  <c r="NJ19"/>
  <c r="NK19"/>
  <c r="NL19"/>
  <c r="NM19"/>
  <c r="NS19"/>
  <c r="NT19"/>
  <c r="NU19"/>
  <c r="NV19"/>
  <c r="NX19"/>
  <c r="NY19"/>
  <c r="NZ19"/>
  <c r="OA19"/>
  <c r="OC19"/>
  <c r="OD19"/>
  <c r="OE19"/>
  <c r="OF19"/>
  <c r="OH19"/>
  <c r="OI19"/>
  <c r="OJ19"/>
  <c r="OK19"/>
  <c r="OM19"/>
  <c r="ON19"/>
  <c r="OP19"/>
  <c r="OR19"/>
  <c r="OS19"/>
  <c r="OT19"/>
  <c r="OU19"/>
  <c r="OW19"/>
  <c r="OX19"/>
  <c r="OY19"/>
  <c r="OZ19"/>
  <c r="PF19"/>
  <c r="PG19"/>
  <c r="PH19"/>
  <c r="PI19"/>
  <c r="PK19"/>
  <c r="PL19"/>
  <c r="PM19"/>
  <c r="PN19"/>
  <c r="PP19"/>
  <c r="PQ19"/>
  <c r="PR19"/>
  <c r="PS19"/>
  <c r="PU19"/>
  <c r="PY19"/>
  <c r="PZ19"/>
  <c r="QA19"/>
  <c r="QB19"/>
  <c r="QD19"/>
  <c r="QE19"/>
  <c r="QF19"/>
  <c r="QG19"/>
  <c r="QH19"/>
  <c r="QM19"/>
  <c r="QN19"/>
  <c r="QO19"/>
  <c r="QP19"/>
  <c r="QR19"/>
  <c r="QS19"/>
  <c r="QT19"/>
  <c r="QU19"/>
  <c r="QW19"/>
  <c r="QX19"/>
  <c r="QY19"/>
  <c r="QZ19"/>
  <c r="I20"/>
  <c r="J20"/>
  <c r="M20" s="1"/>
  <c r="K20"/>
  <c r="L20"/>
  <c r="N20"/>
  <c r="O20"/>
  <c r="P20"/>
  <c r="Q20"/>
  <c r="AF20" s="1"/>
  <c r="S20"/>
  <c r="T20"/>
  <c r="V20"/>
  <c r="X20"/>
  <c r="Y20"/>
  <c r="Z20"/>
  <c r="AA20"/>
  <c r="AB20"/>
  <c r="AG20"/>
  <c r="AH20"/>
  <c r="AI20"/>
  <c r="AJ20"/>
  <c r="AL20"/>
  <c r="AM20"/>
  <c r="AN20"/>
  <c r="AO20"/>
  <c r="AQ20"/>
  <c r="AR20"/>
  <c r="AS20"/>
  <c r="AT20"/>
  <c r="AV20"/>
  <c r="AZ20"/>
  <c r="BA20"/>
  <c r="BB20"/>
  <c r="BC20"/>
  <c r="BE20"/>
  <c r="BF20"/>
  <c r="BI20" s="1"/>
  <c r="BG20"/>
  <c r="BH20"/>
  <c r="BJ20"/>
  <c r="BK20"/>
  <c r="BN20" s="1"/>
  <c r="BL20"/>
  <c r="BM20"/>
  <c r="BO20"/>
  <c r="BP20"/>
  <c r="BS20" s="1"/>
  <c r="BQ20"/>
  <c r="BR20"/>
  <c r="BT20"/>
  <c r="BX20"/>
  <c r="BY20"/>
  <c r="BZ20"/>
  <c r="CA20"/>
  <c r="CC20"/>
  <c r="CD20"/>
  <c r="CE20"/>
  <c r="CF20"/>
  <c r="CH20"/>
  <c r="CI20"/>
  <c r="CJ20"/>
  <c r="CK20"/>
  <c r="CM20"/>
  <c r="CN20"/>
  <c r="CO20"/>
  <c r="CP20"/>
  <c r="CR20"/>
  <c r="CS20"/>
  <c r="CT20"/>
  <c r="CU20"/>
  <c r="CW20"/>
  <c r="CX20"/>
  <c r="DA20" s="1"/>
  <c r="CY20"/>
  <c r="CZ20"/>
  <c r="DF20"/>
  <c r="DH20"/>
  <c r="DK20"/>
  <c r="DM20"/>
  <c r="DP20"/>
  <c r="DT20"/>
  <c r="DU20"/>
  <c r="DX20" s="1"/>
  <c r="DV20"/>
  <c r="DW20"/>
  <c r="DY20"/>
  <c r="DZ20"/>
  <c r="EA20"/>
  <c r="EB20"/>
  <c r="ED20"/>
  <c r="EE20"/>
  <c r="EF20"/>
  <c r="EG20"/>
  <c r="EI20"/>
  <c r="EJ20"/>
  <c r="EK20"/>
  <c r="EL20"/>
  <c r="EN20"/>
  <c r="EO20"/>
  <c r="EP20"/>
  <c r="EQ20"/>
  <c r="ES20"/>
  <c r="ET20"/>
  <c r="EU20"/>
  <c r="EV20"/>
  <c r="EX20"/>
  <c r="EY20"/>
  <c r="EZ20"/>
  <c r="FA20"/>
  <c r="FG20"/>
  <c r="FH20"/>
  <c r="FI20"/>
  <c r="FJ20"/>
  <c r="FL20"/>
  <c r="FM20"/>
  <c r="FN20"/>
  <c r="FO20"/>
  <c r="FQ20"/>
  <c r="FR20"/>
  <c r="FS20"/>
  <c r="FT20"/>
  <c r="FZ20"/>
  <c r="GA20"/>
  <c r="GB20"/>
  <c r="GC20"/>
  <c r="GE20"/>
  <c r="GF20"/>
  <c r="GG20"/>
  <c r="GH20"/>
  <c r="GJ20"/>
  <c r="GK20"/>
  <c r="GL20"/>
  <c r="GM20"/>
  <c r="GO20"/>
  <c r="GP20"/>
  <c r="GQ20"/>
  <c r="GV20" s="1"/>
  <c r="GR20"/>
  <c r="GX20"/>
  <c r="GY20"/>
  <c r="GZ20"/>
  <c r="HA20"/>
  <c r="HC20"/>
  <c r="HD20"/>
  <c r="HE20"/>
  <c r="HF20"/>
  <c r="HH20"/>
  <c r="HI20"/>
  <c r="HJ20"/>
  <c r="HK20"/>
  <c r="HL20"/>
  <c r="HM20"/>
  <c r="HN20"/>
  <c r="HO20"/>
  <c r="HP20"/>
  <c r="HR20"/>
  <c r="HS20"/>
  <c r="HT20"/>
  <c r="HU20"/>
  <c r="HW20"/>
  <c r="HX20"/>
  <c r="HY20"/>
  <c r="HZ20"/>
  <c r="IB20"/>
  <c r="IC20"/>
  <c r="ID20"/>
  <c r="IE20"/>
  <c r="IG20"/>
  <c r="IH20"/>
  <c r="II20"/>
  <c r="IJ20"/>
  <c r="IP20"/>
  <c r="IQ20"/>
  <c r="IR20"/>
  <c r="IS20"/>
  <c r="IU20"/>
  <c r="IV20"/>
  <c r="IW20"/>
  <c r="IX20"/>
  <c r="IZ20"/>
  <c r="JA20"/>
  <c r="JB20"/>
  <c r="JC20"/>
  <c r="JE20"/>
  <c r="JF20"/>
  <c r="JI20" s="1"/>
  <c r="JG20"/>
  <c r="JH20"/>
  <c r="JJ20"/>
  <c r="JK20"/>
  <c r="JN20" s="1"/>
  <c r="JL20"/>
  <c r="JM20"/>
  <c r="JO20"/>
  <c r="JP20"/>
  <c r="JS20" s="1"/>
  <c r="JQ20"/>
  <c r="JR20"/>
  <c r="JT20"/>
  <c r="JU20"/>
  <c r="JX20" s="1"/>
  <c r="JV20"/>
  <c r="JW20"/>
  <c r="JY20"/>
  <c r="JZ20"/>
  <c r="KC20" s="1"/>
  <c r="KA20"/>
  <c r="KB20"/>
  <c r="KD20"/>
  <c r="KE20"/>
  <c r="KF20"/>
  <c r="KG20"/>
  <c r="KI20"/>
  <c r="KJ20"/>
  <c r="KK20"/>
  <c r="KL20"/>
  <c r="KN20"/>
  <c r="KO20"/>
  <c r="KP20"/>
  <c r="KQ20"/>
  <c r="KS20"/>
  <c r="KT20"/>
  <c r="KW20" s="1"/>
  <c r="KU20"/>
  <c r="KV20"/>
  <c r="KX20"/>
  <c r="KY20"/>
  <c r="LB20" s="1"/>
  <c r="KZ20"/>
  <c r="LA20"/>
  <c r="LC20"/>
  <c r="LD20"/>
  <c r="LG20" s="1"/>
  <c r="LE20"/>
  <c r="LF20"/>
  <c r="LH20"/>
  <c r="LI20"/>
  <c r="LL20" s="1"/>
  <c r="LJ20"/>
  <c r="LK20"/>
  <c r="LM20"/>
  <c r="LN20"/>
  <c r="LQ20" s="1"/>
  <c r="LO20"/>
  <c r="LP20"/>
  <c r="LR20"/>
  <c r="LS20"/>
  <c r="LT20"/>
  <c r="LU20"/>
  <c r="LW20"/>
  <c r="LX20"/>
  <c r="LY20"/>
  <c r="LZ20"/>
  <c r="MB20"/>
  <c r="MC20"/>
  <c r="MD20"/>
  <c r="ME20"/>
  <c r="MG20"/>
  <c r="MH20"/>
  <c r="MK20" s="1"/>
  <c r="MI20"/>
  <c r="MJ20"/>
  <c r="ML20"/>
  <c r="MM20"/>
  <c r="MN20"/>
  <c r="MO20"/>
  <c r="MQ20"/>
  <c r="MR20"/>
  <c r="MS20"/>
  <c r="MT20"/>
  <c r="MV20"/>
  <c r="MW20"/>
  <c r="MX20"/>
  <c r="MY20"/>
  <c r="NE20"/>
  <c r="NF20"/>
  <c r="NG20"/>
  <c r="NH20"/>
  <c r="NJ20"/>
  <c r="NK20"/>
  <c r="NL20"/>
  <c r="NM20"/>
  <c r="NO20"/>
  <c r="NS20"/>
  <c r="NT20"/>
  <c r="NU20"/>
  <c r="NV20"/>
  <c r="NX20"/>
  <c r="NY20"/>
  <c r="NZ20"/>
  <c r="OA20"/>
  <c r="OB20"/>
  <c r="OC20"/>
  <c r="OD20"/>
  <c r="OE20"/>
  <c r="OF20"/>
  <c r="OH20"/>
  <c r="OI20"/>
  <c r="OJ20"/>
  <c r="OK20"/>
  <c r="OM20"/>
  <c r="ON20"/>
  <c r="OP20"/>
  <c r="OR20"/>
  <c r="OS20"/>
  <c r="OT20"/>
  <c r="OU20"/>
  <c r="OW20"/>
  <c r="OX20"/>
  <c r="OY20"/>
  <c r="OZ20"/>
  <c r="PA20"/>
  <c r="PF20"/>
  <c r="PG20"/>
  <c r="PH20"/>
  <c r="PI20"/>
  <c r="PK20"/>
  <c r="PL20"/>
  <c r="PM20"/>
  <c r="PN20"/>
  <c r="PP20"/>
  <c r="PQ20"/>
  <c r="PR20"/>
  <c r="PS20"/>
  <c r="PY20"/>
  <c r="PZ20"/>
  <c r="QC20" s="1"/>
  <c r="QA20"/>
  <c r="QB20"/>
  <c r="QD20"/>
  <c r="QE20"/>
  <c r="QF20"/>
  <c r="QG20"/>
  <c r="QM20"/>
  <c r="QN20"/>
  <c r="QO20"/>
  <c r="QP20"/>
  <c r="QR20"/>
  <c r="QS20"/>
  <c r="QT20"/>
  <c r="QU20"/>
  <c r="QW20"/>
  <c r="QX20"/>
  <c r="QY20"/>
  <c r="QZ20"/>
  <c r="I21"/>
  <c r="J21"/>
  <c r="K21"/>
  <c r="L21"/>
  <c r="N21"/>
  <c r="O21"/>
  <c r="P21"/>
  <c r="Q21"/>
  <c r="S21"/>
  <c r="T21"/>
  <c r="V21"/>
  <c r="X21"/>
  <c r="Y21"/>
  <c r="Z21"/>
  <c r="AA21"/>
  <c r="AG21"/>
  <c r="AH21"/>
  <c r="AI21"/>
  <c r="AJ21"/>
  <c r="AL21"/>
  <c r="AM21"/>
  <c r="AN21"/>
  <c r="AO21"/>
  <c r="AQ21"/>
  <c r="AR21"/>
  <c r="AS21"/>
  <c r="AT21"/>
  <c r="AZ21"/>
  <c r="BA21"/>
  <c r="BD21" s="1"/>
  <c r="BB21"/>
  <c r="BC21"/>
  <c r="BE21"/>
  <c r="BF21"/>
  <c r="BG21"/>
  <c r="BH21"/>
  <c r="BJ21"/>
  <c r="BK21"/>
  <c r="BL21"/>
  <c r="BM21"/>
  <c r="BO21"/>
  <c r="BP21"/>
  <c r="BQ21"/>
  <c r="BR21"/>
  <c r="BV21"/>
  <c r="BX21"/>
  <c r="BY21"/>
  <c r="BZ21"/>
  <c r="CA21"/>
  <c r="CB21"/>
  <c r="CC21"/>
  <c r="CD21"/>
  <c r="CG21" s="1"/>
  <c r="CE21"/>
  <c r="CF21"/>
  <c r="CH21"/>
  <c r="CI21"/>
  <c r="CL21" s="1"/>
  <c r="CJ21"/>
  <c r="CK21"/>
  <c r="CM21"/>
  <c r="CN21"/>
  <c r="CQ21" s="1"/>
  <c r="CO21"/>
  <c r="CP21"/>
  <c r="CR21"/>
  <c r="CS21"/>
  <c r="CV21" s="1"/>
  <c r="CT21"/>
  <c r="CU21"/>
  <c r="CW21"/>
  <c r="CX21"/>
  <c r="CY21"/>
  <c r="CZ21"/>
  <c r="DF21"/>
  <c r="DH21"/>
  <c r="DK21"/>
  <c r="DM21"/>
  <c r="DT21"/>
  <c r="DU21"/>
  <c r="DX21" s="1"/>
  <c r="DV21"/>
  <c r="DW21"/>
  <c r="DY21"/>
  <c r="DZ21"/>
  <c r="EA21"/>
  <c r="EB21"/>
  <c r="ED21"/>
  <c r="EE21"/>
  <c r="EF21"/>
  <c r="EG21"/>
  <c r="EI21"/>
  <c r="EJ21"/>
  <c r="EK21"/>
  <c r="EL21"/>
  <c r="EN21"/>
  <c r="EO21"/>
  <c r="ER21" s="1"/>
  <c r="EP21"/>
  <c r="EQ21"/>
  <c r="ES21"/>
  <c r="ET21"/>
  <c r="EW21" s="1"/>
  <c r="EU21"/>
  <c r="EV21"/>
  <c r="EX21"/>
  <c r="EY21"/>
  <c r="FB21" s="1"/>
  <c r="EZ21"/>
  <c r="FA21"/>
  <c r="FG21"/>
  <c r="FH21"/>
  <c r="FI21"/>
  <c r="FJ21"/>
  <c r="FL21"/>
  <c r="FM21"/>
  <c r="FP21" s="1"/>
  <c r="FN21"/>
  <c r="FO21"/>
  <c r="FQ21"/>
  <c r="FR21"/>
  <c r="FS21"/>
  <c r="FT21"/>
  <c r="FZ21"/>
  <c r="GA21"/>
  <c r="GB21"/>
  <c r="GC21"/>
  <c r="GE21"/>
  <c r="GF21"/>
  <c r="GI21" s="1"/>
  <c r="GG21"/>
  <c r="GH21"/>
  <c r="GJ21"/>
  <c r="GK21"/>
  <c r="GL21"/>
  <c r="GM21"/>
  <c r="GO21"/>
  <c r="GP21"/>
  <c r="GQ21"/>
  <c r="GR21"/>
  <c r="GX21"/>
  <c r="GY21"/>
  <c r="GZ21"/>
  <c r="HA21"/>
  <c r="HC21"/>
  <c r="HD21"/>
  <c r="HE21"/>
  <c r="HF21"/>
  <c r="HH21"/>
  <c r="HI21"/>
  <c r="HL21" s="1"/>
  <c r="HJ21"/>
  <c r="HK21"/>
  <c r="HM21"/>
  <c r="HN21"/>
  <c r="HO21"/>
  <c r="HP21"/>
  <c r="HR21"/>
  <c r="HS21"/>
  <c r="HT21"/>
  <c r="HU21"/>
  <c r="HW21"/>
  <c r="HX21"/>
  <c r="HY21"/>
  <c r="HZ21"/>
  <c r="IB21"/>
  <c r="IC21"/>
  <c r="ID21"/>
  <c r="IE21"/>
  <c r="IG21"/>
  <c r="IH21"/>
  <c r="II21"/>
  <c r="IJ21"/>
  <c r="IP21"/>
  <c r="IQ21"/>
  <c r="IR21"/>
  <c r="IS21"/>
  <c r="IU21"/>
  <c r="IV21"/>
  <c r="IY21" s="1"/>
  <c r="IW21"/>
  <c r="IX21"/>
  <c r="IZ21"/>
  <c r="JA21"/>
  <c r="JB21"/>
  <c r="JC21"/>
  <c r="JE21"/>
  <c r="JF21"/>
  <c r="JG21"/>
  <c r="JH21"/>
  <c r="JJ21"/>
  <c r="JK21"/>
  <c r="JL21"/>
  <c r="JM21"/>
  <c r="JO21"/>
  <c r="JP21"/>
  <c r="JQ21"/>
  <c r="JR21"/>
  <c r="JT21"/>
  <c r="JU21"/>
  <c r="JV21"/>
  <c r="JW21"/>
  <c r="JY21"/>
  <c r="JZ21"/>
  <c r="KA21"/>
  <c r="KB21"/>
  <c r="KD21"/>
  <c r="KE21"/>
  <c r="KF21"/>
  <c r="KG21"/>
  <c r="KI21"/>
  <c r="KJ21"/>
  <c r="KK21"/>
  <c r="KL21"/>
  <c r="KN21"/>
  <c r="KO21"/>
  <c r="KP21"/>
  <c r="KQ21"/>
  <c r="KS21"/>
  <c r="KT21"/>
  <c r="KU21"/>
  <c r="KV21"/>
  <c r="KX21"/>
  <c r="KY21"/>
  <c r="KZ21"/>
  <c r="LA21"/>
  <c r="LC21"/>
  <c r="LD21"/>
  <c r="LE21"/>
  <c r="LF21"/>
  <c r="LH21"/>
  <c r="LI21"/>
  <c r="LJ21"/>
  <c r="LK21"/>
  <c r="LM21"/>
  <c r="LN21"/>
  <c r="LO21"/>
  <c r="LP21"/>
  <c r="LR21"/>
  <c r="LS21"/>
  <c r="LT21"/>
  <c r="LU21"/>
  <c r="LW21"/>
  <c r="LX21"/>
  <c r="LY21"/>
  <c r="LZ21"/>
  <c r="MB21"/>
  <c r="MC21"/>
  <c r="MD21"/>
  <c r="ME21"/>
  <c r="MG21"/>
  <c r="MH21"/>
  <c r="MI21"/>
  <c r="MJ21"/>
  <c r="ML21"/>
  <c r="MM21"/>
  <c r="MN21"/>
  <c r="MO21"/>
  <c r="MQ21"/>
  <c r="MR21"/>
  <c r="MS21"/>
  <c r="MT21"/>
  <c r="MU21"/>
  <c r="MV21"/>
  <c r="MW21"/>
  <c r="MX21"/>
  <c r="MY21"/>
  <c r="NE21"/>
  <c r="NF21"/>
  <c r="NG21"/>
  <c r="NH21"/>
  <c r="NJ21"/>
  <c r="NK21"/>
  <c r="NL21"/>
  <c r="NM21"/>
  <c r="NO21"/>
  <c r="NS21"/>
  <c r="NT21"/>
  <c r="NW21" s="1"/>
  <c r="NU21"/>
  <c r="NV21"/>
  <c r="NX21"/>
  <c r="NY21"/>
  <c r="NZ21"/>
  <c r="OA21"/>
  <c r="OC21"/>
  <c r="OD21"/>
  <c r="OE21"/>
  <c r="OF21"/>
  <c r="OH21"/>
  <c r="OI21"/>
  <c r="OJ21"/>
  <c r="OK21"/>
  <c r="OM21"/>
  <c r="ON21"/>
  <c r="OP21"/>
  <c r="OR21"/>
  <c r="OS21"/>
  <c r="OT21"/>
  <c r="OU21"/>
  <c r="OW21"/>
  <c r="OX21"/>
  <c r="OY21"/>
  <c r="OZ21"/>
  <c r="PF21"/>
  <c r="PG21"/>
  <c r="PH21"/>
  <c r="PI21"/>
  <c r="PK21"/>
  <c r="PL21"/>
  <c r="PM21"/>
  <c r="PN21"/>
  <c r="PO21"/>
  <c r="PP21"/>
  <c r="PQ21"/>
  <c r="PT21" s="1"/>
  <c r="PR21"/>
  <c r="PS21"/>
  <c r="PY21"/>
  <c r="PZ21"/>
  <c r="QA21"/>
  <c r="QB21"/>
  <c r="QD21"/>
  <c r="QI21" s="1"/>
  <c r="QE21"/>
  <c r="QH21" s="1"/>
  <c r="QF21"/>
  <c r="QG21"/>
  <c r="QM21"/>
  <c r="QN21"/>
  <c r="QO21"/>
  <c r="QP21"/>
  <c r="QR21"/>
  <c r="QS21"/>
  <c r="QT21"/>
  <c r="QU21"/>
  <c r="QW21"/>
  <c r="QX21"/>
  <c r="QY21"/>
  <c r="QZ21"/>
  <c r="RB21"/>
  <c r="I22"/>
  <c r="J22"/>
  <c r="K22"/>
  <c r="L22"/>
  <c r="N22"/>
  <c r="O22"/>
  <c r="P22"/>
  <c r="Q22"/>
  <c r="S22"/>
  <c r="T22"/>
  <c r="V22"/>
  <c r="X22"/>
  <c r="Y22"/>
  <c r="Z22"/>
  <c r="AA22"/>
  <c r="AG22"/>
  <c r="AH22"/>
  <c r="AK22" s="1"/>
  <c r="AI22"/>
  <c r="AJ22"/>
  <c r="AL22"/>
  <c r="AM22"/>
  <c r="AP22" s="1"/>
  <c r="AN22"/>
  <c r="AO22"/>
  <c r="AQ22"/>
  <c r="AR22"/>
  <c r="AS22"/>
  <c r="AX22" s="1"/>
  <c r="AT22"/>
  <c r="AZ22"/>
  <c r="BA22"/>
  <c r="BB22"/>
  <c r="BC22"/>
  <c r="BE22"/>
  <c r="BF22"/>
  <c r="BG22"/>
  <c r="BH22"/>
  <c r="BJ22"/>
  <c r="BK22"/>
  <c r="BL22"/>
  <c r="BM22"/>
  <c r="BO22"/>
  <c r="BP22"/>
  <c r="BQ22"/>
  <c r="BR22"/>
  <c r="BX22"/>
  <c r="BY22"/>
  <c r="BZ22"/>
  <c r="CA22"/>
  <c r="CC22"/>
  <c r="CD22"/>
  <c r="CE22"/>
  <c r="CF22"/>
  <c r="CH22"/>
  <c r="CI22"/>
  <c r="CJ22"/>
  <c r="CK22"/>
  <c r="CM22"/>
  <c r="CN22"/>
  <c r="CQ22" s="1"/>
  <c r="CO22"/>
  <c r="CP22"/>
  <c r="CR22"/>
  <c r="CS22"/>
  <c r="CT22"/>
  <c r="CU22"/>
  <c r="CW22"/>
  <c r="CX22"/>
  <c r="CY22"/>
  <c r="CZ22"/>
  <c r="DF22"/>
  <c r="DJ22"/>
  <c r="DH22"/>
  <c r="DK22"/>
  <c r="DM22"/>
  <c r="DR22" s="1"/>
  <c r="DT22"/>
  <c r="DU22"/>
  <c r="DV22"/>
  <c r="DW22"/>
  <c r="DY22"/>
  <c r="DZ22"/>
  <c r="EA22"/>
  <c r="EB22"/>
  <c r="ED22"/>
  <c r="EE22"/>
  <c r="EF22"/>
  <c r="EG22"/>
  <c r="EI22"/>
  <c r="EJ22"/>
  <c r="EK22"/>
  <c r="EL22"/>
  <c r="EN22"/>
  <c r="EO22"/>
  <c r="EP22"/>
  <c r="EQ22"/>
  <c r="ES22"/>
  <c r="ET22"/>
  <c r="EU22"/>
  <c r="EV22"/>
  <c r="EX22"/>
  <c r="EY22"/>
  <c r="EZ22"/>
  <c r="FA22"/>
  <c r="FG22"/>
  <c r="FH22"/>
  <c r="FI22"/>
  <c r="FJ22"/>
  <c r="FL22"/>
  <c r="FM22"/>
  <c r="FN22"/>
  <c r="FO22"/>
  <c r="FQ22"/>
  <c r="FV22" s="1"/>
  <c r="FR22"/>
  <c r="FS22"/>
  <c r="FT22"/>
  <c r="FZ22"/>
  <c r="GA22"/>
  <c r="GB22"/>
  <c r="GC22"/>
  <c r="GE22"/>
  <c r="GF22"/>
  <c r="GG22"/>
  <c r="GH22"/>
  <c r="GJ22"/>
  <c r="GK22"/>
  <c r="GL22"/>
  <c r="GM22"/>
  <c r="GO22"/>
  <c r="GP22"/>
  <c r="GS22" s="1"/>
  <c r="GQ22"/>
  <c r="GR22"/>
  <c r="GX22"/>
  <c r="GY22"/>
  <c r="GZ22"/>
  <c r="HA22"/>
  <c r="HC22"/>
  <c r="HD22"/>
  <c r="HE22"/>
  <c r="HF22"/>
  <c r="HH22"/>
  <c r="HI22"/>
  <c r="HJ22"/>
  <c r="HK22"/>
  <c r="HM22"/>
  <c r="HN22"/>
  <c r="HO22"/>
  <c r="HP22"/>
  <c r="HR22"/>
  <c r="HS22"/>
  <c r="HT22"/>
  <c r="HU22"/>
  <c r="HW22"/>
  <c r="HX22"/>
  <c r="IA22" s="1"/>
  <c r="HY22"/>
  <c r="HZ22"/>
  <c r="IB22"/>
  <c r="IC22"/>
  <c r="ID22"/>
  <c r="IE22"/>
  <c r="IG22"/>
  <c r="IH22"/>
  <c r="IK22" s="1"/>
  <c r="II22"/>
  <c r="IJ22"/>
  <c r="IP22"/>
  <c r="IQ22"/>
  <c r="IT22" s="1"/>
  <c r="IR22"/>
  <c r="IS22"/>
  <c r="IU22"/>
  <c r="IV22"/>
  <c r="IY22" s="1"/>
  <c r="IW22"/>
  <c r="IX22"/>
  <c r="IZ22"/>
  <c r="JA22"/>
  <c r="JB22"/>
  <c r="JC22"/>
  <c r="JE22"/>
  <c r="JF22"/>
  <c r="JG22"/>
  <c r="JH22"/>
  <c r="JJ22"/>
  <c r="JK22"/>
  <c r="JN22" s="1"/>
  <c r="JL22"/>
  <c r="JM22"/>
  <c r="JO22"/>
  <c r="JP22"/>
  <c r="JQ22"/>
  <c r="JR22"/>
  <c r="JT22"/>
  <c r="JU22"/>
  <c r="JV22"/>
  <c r="JW22"/>
  <c r="JY22"/>
  <c r="JZ22"/>
  <c r="KA22"/>
  <c r="KB22"/>
  <c r="KD22"/>
  <c r="KE22"/>
  <c r="KH22" s="1"/>
  <c r="KF22"/>
  <c r="KG22"/>
  <c r="KI22"/>
  <c r="KJ22"/>
  <c r="KK22"/>
  <c r="KL22"/>
  <c r="KN22"/>
  <c r="KO22"/>
  <c r="KP22"/>
  <c r="KQ22"/>
  <c r="KS22"/>
  <c r="KT22"/>
  <c r="KU22"/>
  <c r="KV22"/>
  <c r="KX22"/>
  <c r="KY22"/>
  <c r="LB22" s="1"/>
  <c r="KZ22"/>
  <c r="LA22"/>
  <c r="LC22"/>
  <c r="LD22"/>
  <c r="LE22"/>
  <c r="LF22"/>
  <c r="LH22"/>
  <c r="LI22"/>
  <c r="LJ22"/>
  <c r="LK22"/>
  <c r="LM22"/>
  <c r="LN22"/>
  <c r="LO22"/>
  <c r="LP22"/>
  <c r="LR22"/>
  <c r="LS22"/>
  <c r="LT22"/>
  <c r="LU22"/>
  <c r="LW22"/>
  <c r="LX22"/>
  <c r="LY22"/>
  <c r="LZ22"/>
  <c r="MB22"/>
  <c r="MC22"/>
  <c r="MD22"/>
  <c r="ME22"/>
  <c r="MG22"/>
  <c r="MH22"/>
  <c r="MI22"/>
  <c r="MJ22"/>
  <c r="ML22"/>
  <c r="MM22"/>
  <c r="MP22" s="1"/>
  <c r="MN22"/>
  <c r="MO22"/>
  <c r="MQ22"/>
  <c r="MR22"/>
  <c r="MS22"/>
  <c r="MT22"/>
  <c r="MV22"/>
  <c r="MW22"/>
  <c r="MX22"/>
  <c r="MY22"/>
  <c r="NE22"/>
  <c r="NF22"/>
  <c r="NG22"/>
  <c r="NH22"/>
  <c r="NJ22"/>
  <c r="NK22"/>
  <c r="NL22"/>
  <c r="NM22"/>
  <c r="NS22"/>
  <c r="NT22"/>
  <c r="NW22" s="1"/>
  <c r="NU22"/>
  <c r="NV22"/>
  <c r="NX22"/>
  <c r="NY22"/>
  <c r="NZ22"/>
  <c r="OA22"/>
  <c r="OC22"/>
  <c r="OD22"/>
  <c r="OE22"/>
  <c r="OF22"/>
  <c r="OH22"/>
  <c r="OI22"/>
  <c r="OJ22"/>
  <c r="OK22"/>
  <c r="OM22"/>
  <c r="ON22"/>
  <c r="OP22"/>
  <c r="OR22"/>
  <c r="OS22"/>
  <c r="OT22"/>
  <c r="OU22"/>
  <c r="OW22"/>
  <c r="OX22"/>
  <c r="OY22"/>
  <c r="OZ22"/>
  <c r="PF22"/>
  <c r="PG22"/>
  <c r="PJ22" s="1"/>
  <c r="PH22"/>
  <c r="PI22"/>
  <c r="PK22"/>
  <c r="PL22"/>
  <c r="PM22"/>
  <c r="PN22"/>
  <c r="PP22"/>
  <c r="PQ22"/>
  <c r="PR22"/>
  <c r="PS22"/>
  <c r="PY22"/>
  <c r="PZ22"/>
  <c r="QA22"/>
  <c r="QB22"/>
  <c r="QD22"/>
  <c r="QE22"/>
  <c r="QF22"/>
  <c r="QG22"/>
  <c r="QM22"/>
  <c r="QN22"/>
  <c r="QQ22" s="1"/>
  <c r="QO22"/>
  <c r="QP22"/>
  <c r="QR22"/>
  <c r="QS22"/>
  <c r="QT22"/>
  <c r="QU22"/>
  <c r="QW22"/>
  <c r="RB22" s="1"/>
  <c r="QX22"/>
  <c r="QY22"/>
  <c r="QZ22"/>
  <c r="I23"/>
  <c r="J23"/>
  <c r="K23"/>
  <c r="L23"/>
  <c r="M23"/>
  <c r="N23"/>
  <c r="O23"/>
  <c r="R23" s="1"/>
  <c r="P23"/>
  <c r="Q23"/>
  <c r="S23"/>
  <c r="T23"/>
  <c r="V23"/>
  <c r="X23"/>
  <c r="Y23"/>
  <c r="Z23"/>
  <c r="AA23"/>
  <c r="AG23"/>
  <c r="AH23"/>
  <c r="AI23"/>
  <c r="AJ23"/>
  <c r="AK23"/>
  <c r="AL23"/>
  <c r="AM23"/>
  <c r="AN23"/>
  <c r="AO23"/>
  <c r="AQ23"/>
  <c r="AR23"/>
  <c r="AS23"/>
  <c r="AT23"/>
  <c r="AV23"/>
  <c r="AZ23"/>
  <c r="BA23"/>
  <c r="BD23" s="1"/>
  <c r="BB23"/>
  <c r="BC23"/>
  <c r="BE23"/>
  <c r="BF23"/>
  <c r="BG23"/>
  <c r="BH23"/>
  <c r="BJ23"/>
  <c r="BK23"/>
  <c r="BL23"/>
  <c r="BM23"/>
  <c r="BO23"/>
  <c r="BP23"/>
  <c r="BQ23"/>
  <c r="BR23"/>
  <c r="BX23"/>
  <c r="BY23"/>
  <c r="BZ23"/>
  <c r="CA23"/>
  <c r="CC23"/>
  <c r="CD23"/>
  <c r="CE23"/>
  <c r="CF23"/>
  <c r="CH23"/>
  <c r="CI23"/>
  <c r="CJ23"/>
  <c r="CK23"/>
  <c r="CM23"/>
  <c r="CN23"/>
  <c r="CO23"/>
  <c r="CP23"/>
  <c r="CR23"/>
  <c r="CS23"/>
  <c r="CT23"/>
  <c r="CU23"/>
  <c r="CV23"/>
  <c r="CW23"/>
  <c r="CX23"/>
  <c r="CY23"/>
  <c r="CZ23"/>
  <c r="DF23"/>
  <c r="DJ23"/>
  <c r="DH23"/>
  <c r="DK23"/>
  <c r="DM23"/>
  <c r="DT23"/>
  <c r="DU23"/>
  <c r="DX23" s="1"/>
  <c r="DV23"/>
  <c r="DW23"/>
  <c r="DY23"/>
  <c r="DZ23"/>
  <c r="EA23"/>
  <c r="EB23"/>
  <c r="ED23"/>
  <c r="EE23"/>
  <c r="EF23"/>
  <c r="EG23"/>
  <c r="EI23"/>
  <c r="EJ23"/>
  <c r="EK23"/>
  <c r="EL23"/>
  <c r="EN23"/>
  <c r="EO23"/>
  <c r="EP23"/>
  <c r="EQ23"/>
  <c r="ES23"/>
  <c r="ET23"/>
  <c r="EU23"/>
  <c r="EV23"/>
  <c r="EX23"/>
  <c r="EY23"/>
  <c r="EZ23"/>
  <c r="FA23"/>
  <c r="FF23" s="1"/>
  <c r="FG23"/>
  <c r="FH23"/>
  <c r="FI23"/>
  <c r="FJ23"/>
  <c r="FL23"/>
  <c r="FM23"/>
  <c r="FN23"/>
  <c r="FO23"/>
  <c r="FQ23"/>
  <c r="FR23"/>
  <c r="FS23"/>
  <c r="FX23" s="1"/>
  <c r="FT23"/>
  <c r="FZ23"/>
  <c r="GA23"/>
  <c r="GD23" s="1"/>
  <c r="GB23"/>
  <c r="GC23"/>
  <c r="GE23"/>
  <c r="GF23"/>
  <c r="GG23"/>
  <c r="GH23"/>
  <c r="GJ23"/>
  <c r="GK23"/>
  <c r="GL23"/>
  <c r="GM23"/>
  <c r="GO23"/>
  <c r="GP23"/>
  <c r="GQ23"/>
  <c r="GR23"/>
  <c r="GX23"/>
  <c r="GY23"/>
  <c r="GZ23"/>
  <c r="HA23"/>
  <c r="HC23"/>
  <c r="HD23"/>
  <c r="HG23" s="1"/>
  <c r="HE23"/>
  <c r="HF23"/>
  <c r="HH23"/>
  <c r="HI23"/>
  <c r="HJ23"/>
  <c r="HK23"/>
  <c r="HM23"/>
  <c r="HN23"/>
  <c r="HO23"/>
  <c r="HP23"/>
  <c r="HR23"/>
  <c r="HS23"/>
  <c r="HV23" s="1"/>
  <c r="HT23"/>
  <c r="HU23"/>
  <c r="HW23"/>
  <c r="HX23"/>
  <c r="HY23"/>
  <c r="HZ23"/>
  <c r="IB23"/>
  <c r="IC23"/>
  <c r="ID23"/>
  <c r="IE23"/>
  <c r="IG23"/>
  <c r="IH23"/>
  <c r="IK23" s="1"/>
  <c r="II23"/>
  <c r="IJ23"/>
  <c r="IP23"/>
  <c r="IQ23"/>
  <c r="IT23" s="1"/>
  <c r="IR23"/>
  <c r="IS23"/>
  <c r="IU23"/>
  <c r="IV23"/>
  <c r="IW23"/>
  <c r="IX23"/>
  <c r="IZ23"/>
  <c r="JA23"/>
  <c r="JB23"/>
  <c r="JC23"/>
  <c r="JE23"/>
  <c r="JF23"/>
  <c r="JI23" s="1"/>
  <c r="JG23"/>
  <c r="JH23"/>
  <c r="JJ23"/>
  <c r="JK23"/>
  <c r="JL23"/>
  <c r="JM23"/>
  <c r="JO23"/>
  <c r="JP23"/>
  <c r="JQ23"/>
  <c r="JR23"/>
  <c r="JT23"/>
  <c r="JU23"/>
  <c r="JV23"/>
  <c r="JW23"/>
  <c r="JY23"/>
  <c r="JZ23"/>
  <c r="KA23"/>
  <c r="KB23"/>
  <c r="KD23"/>
  <c r="KE23"/>
  <c r="KH23" s="1"/>
  <c r="KF23"/>
  <c r="KG23"/>
  <c r="KI23"/>
  <c r="KJ23"/>
  <c r="KK23"/>
  <c r="KL23"/>
  <c r="KN23"/>
  <c r="KO23"/>
  <c r="KP23"/>
  <c r="KQ23"/>
  <c r="KS23"/>
  <c r="KT23"/>
  <c r="KU23"/>
  <c r="KV23"/>
  <c r="KX23"/>
  <c r="KY23"/>
  <c r="KZ23"/>
  <c r="LA23"/>
  <c r="LC23"/>
  <c r="LD23"/>
  <c r="LG23" s="1"/>
  <c r="LE23"/>
  <c r="LF23"/>
  <c r="LH23"/>
  <c r="LI23"/>
  <c r="LJ23"/>
  <c r="LK23"/>
  <c r="LM23"/>
  <c r="LN23"/>
  <c r="LO23"/>
  <c r="LP23"/>
  <c r="LR23"/>
  <c r="LS23"/>
  <c r="LT23"/>
  <c r="LU23"/>
  <c r="LW23"/>
  <c r="LX23"/>
  <c r="LY23"/>
  <c r="LZ23"/>
  <c r="MB23"/>
  <c r="MC23"/>
  <c r="MD23"/>
  <c r="ME23"/>
  <c r="MG23"/>
  <c r="MH23"/>
  <c r="MI23"/>
  <c r="MJ23"/>
  <c r="ML23"/>
  <c r="MM23"/>
  <c r="MN23"/>
  <c r="MO23"/>
  <c r="MQ23"/>
  <c r="MR23"/>
  <c r="MS23"/>
  <c r="MT23"/>
  <c r="MV23"/>
  <c r="MW23"/>
  <c r="MX23"/>
  <c r="MY23"/>
  <c r="NE23"/>
  <c r="NF23"/>
  <c r="NG23"/>
  <c r="NH23"/>
  <c r="NJ23"/>
  <c r="NK23"/>
  <c r="NL23"/>
  <c r="NQ23" s="1"/>
  <c r="NM23"/>
  <c r="NS23"/>
  <c r="NT23"/>
  <c r="NU23"/>
  <c r="NV23"/>
  <c r="NX23"/>
  <c r="NY23"/>
  <c r="NZ23"/>
  <c r="OA23"/>
  <c r="OC23"/>
  <c r="OD23"/>
  <c r="OE23"/>
  <c r="OF23"/>
  <c r="OH23"/>
  <c r="PB23" s="1"/>
  <c r="OI23"/>
  <c r="OJ23"/>
  <c r="OK23"/>
  <c r="OL23"/>
  <c r="OM23"/>
  <c r="ON23"/>
  <c r="OQ23" s="1"/>
  <c r="OP23"/>
  <c r="OR23"/>
  <c r="OS23"/>
  <c r="OT23"/>
  <c r="OU23"/>
  <c r="OW23"/>
  <c r="OX23"/>
  <c r="OY23"/>
  <c r="OZ23"/>
  <c r="PF23"/>
  <c r="PG23"/>
  <c r="PH23"/>
  <c r="PI23"/>
  <c r="PK23"/>
  <c r="PL23"/>
  <c r="PM23"/>
  <c r="PN23"/>
  <c r="PP23"/>
  <c r="PQ23"/>
  <c r="PR23"/>
  <c r="PS23"/>
  <c r="PY23"/>
  <c r="PZ23"/>
  <c r="QC23" s="1"/>
  <c r="QA23"/>
  <c r="QB23"/>
  <c r="QD23"/>
  <c r="QE23"/>
  <c r="QH23" s="1"/>
  <c r="QF23"/>
  <c r="QG23"/>
  <c r="QM23"/>
  <c r="QN23"/>
  <c r="QQ23" s="1"/>
  <c r="QO23"/>
  <c r="QP23"/>
  <c r="QR23"/>
  <c r="QS23"/>
  <c r="QT23"/>
  <c r="QU23"/>
  <c r="QW23"/>
  <c r="QX23"/>
  <c r="QY23"/>
  <c r="QZ23"/>
  <c r="RB23"/>
  <c r="I24"/>
  <c r="J24"/>
  <c r="M24" s="1"/>
  <c r="K24"/>
  <c r="L24"/>
  <c r="N24"/>
  <c r="O24"/>
  <c r="P24"/>
  <c r="Q24"/>
  <c r="S24"/>
  <c r="AC24" s="1"/>
  <c r="T24"/>
  <c r="V24"/>
  <c r="X24"/>
  <c r="Y24"/>
  <c r="Z24"/>
  <c r="AA24"/>
  <c r="AG24"/>
  <c r="AH24"/>
  <c r="AK24" s="1"/>
  <c r="AI24"/>
  <c r="AJ24"/>
  <c r="AL24"/>
  <c r="AM24"/>
  <c r="AN24"/>
  <c r="AO24"/>
  <c r="AQ24"/>
  <c r="AR24"/>
  <c r="AS24"/>
  <c r="AT24"/>
  <c r="AV24"/>
  <c r="AZ24"/>
  <c r="BA24"/>
  <c r="BB24"/>
  <c r="BC24"/>
  <c r="BE24"/>
  <c r="BF24"/>
  <c r="BG24"/>
  <c r="BH24"/>
  <c r="BJ24"/>
  <c r="BK24"/>
  <c r="BL24"/>
  <c r="BM24"/>
  <c r="BO24"/>
  <c r="BP24"/>
  <c r="BQ24"/>
  <c r="BR24"/>
  <c r="BT24"/>
  <c r="BX24"/>
  <c r="BY24"/>
  <c r="BZ24"/>
  <c r="CA24"/>
  <c r="CC24"/>
  <c r="CD24"/>
  <c r="CE24"/>
  <c r="CF24"/>
  <c r="CH24"/>
  <c r="CI24"/>
  <c r="CJ24"/>
  <c r="CK24"/>
  <c r="CM24"/>
  <c r="CN24"/>
  <c r="CO24"/>
  <c r="CP24"/>
  <c r="CR24"/>
  <c r="CS24"/>
  <c r="CT24"/>
  <c r="CU24"/>
  <c r="CW24"/>
  <c r="CX24"/>
  <c r="CY24"/>
  <c r="CZ24"/>
  <c r="DA24"/>
  <c r="DF24"/>
  <c r="DH24"/>
  <c r="DK24"/>
  <c r="DM24"/>
  <c r="DP24"/>
  <c r="DT24"/>
  <c r="DU24"/>
  <c r="DV24"/>
  <c r="DW24"/>
  <c r="DY24"/>
  <c r="DZ24"/>
  <c r="EC24" s="1"/>
  <c r="EA24"/>
  <c r="EB24"/>
  <c r="ED24"/>
  <c r="EE24"/>
  <c r="EF24"/>
  <c r="EG24"/>
  <c r="EI24"/>
  <c r="EJ24"/>
  <c r="EK24"/>
  <c r="EL24"/>
  <c r="EN24"/>
  <c r="EO24"/>
  <c r="EP24"/>
  <c r="EQ24"/>
  <c r="ES24"/>
  <c r="ET24"/>
  <c r="EW24" s="1"/>
  <c r="EU24"/>
  <c r="EV24"/>
  <c r="EX24"/>
  <c r="EY24"/>
  <c r="FB24" s="1"/>
  <c r="EZ24"/>
  <c r="FA24"/>
  <c r="FG24"/>
  <c r="FH24"/>
  <c r="FI24"/>
  <c r="FJ24"/>
  <c r="FL24"/>
  <c r="FM24"/>
  <c r="FN24"/>
  <c r="FO24"/>
  <c r="FQ24"/>
  <c r="FR24"/>
  <c r="FU24" s="1"/>
  <c r="FS24"/>
  <c r="FT24"/>
  <c r="FZ24"/>
  <c r="GA24"/>
  <c r="GD24" s="1"/>
  <c r="GB24"/>
  <c r="GC24"/>
  <c r="GE24"/>
  <c r="GF24"/>
  <c r="GG24"/>
  <c r="GH24"/>
  <c r="GJ24"/>
  <c r="GK24"/>
  <c r="GL24"/>
  <c r="GM24"/>
  <c r="GO24"/>
  <c r="GP24"/>
  <c r="GS24" s="1"/>
  <c r="GQ24"/>
  <c r="GR24"/>
  <c r="GW24"/>
  <c r="GX24"/>
  <c r="GY24"/>
  <c r="GZ24"/>
  <c r="HA24"/>
  <c r="HC24"/>
  <c r="HD24"/>
  <c r="HE24"/>
  <c r="HF24"/>
  <c r="HH24"/>
  <c r="HI24"/>
  <c r="HJ24"/>
  <c r="HK24"/>
  <c r="HM24"/>
  <c r="HN24"/>
  <c r="HO24"/>
  <c r="HP24"/>
  <c r="HR24"/>
  <c r="HS24"/>
  <c r="HT24"/>
  <c r="HU24"/>
  <c r="HW24"/>
  <c r="HX24"/>
  <c r="HY24"/>
  <c r="HZ24"/>
  <c r="IB24"/>
  <c r="IC24"/>
  <c r="ID24"/>
  <c r="IE24"/>
  <c r="IG24"/>
  <c r="IH24"/>
  <c r="II24"/>
  <c r="IJ24"/>
  <c r="IK24"/>
  <c r="IP24"/>
  <c r="IQ24"/>
  <c r="IR24"/>
  <c r="IS24"/>
  <c r="IT24"/>
  <c r="IU24"/>
  <c r="IV24"/>
  <c r="IW24"/>
  <c r="IX24"/>
  <c r="IZ24"/>
  <c r="JA24"/>
  <c r="JB24"/>
  <c r="JC24"/>
  <c r="JE24"/>
  <c r="JF24"/>
  <c r="JG24"/>
  <c r="JH24"/>
  <c r="JJ24"/>
  <c r="JK24"/>
  <c r="JN24" s="1"/>
  <c r="JL24"/>
  <c r="JM24"/>
  <c r="JO24"/>
  <c r="JP24"/>
  <c r="JS24" s="1"/>
  <c r="JQ24"/>
  <c r="JR24"/>
  <c r="JT24"/>
  <c r="JU24"/>
  <c r="JX24" s="1"/>
  <c r="JV24"/>
  <c r="JW24"/>
  <c r="JY24"/>
  <c r="JZ24"/>
  <c r="KC24" s="1"/>
  <c r="KA24"/>
  <c r="KB24"/>
  <c r="KD24"/>
  <c r="KE24"/>
  <c r="KH24" s="1"/>
  <c r="KF24"/>
  <c r="KG24"/>
  <c r="KI24"/>
  <c r="KJ24"/>
  <c r="KK24"/>
  <c r="KL24"/>
  <c r="KN24"/>
  <c r="KO24"/>
  <c r="KP24"/>
  <c r="KQ24"/>
  <c r="KS24"/>
  <c r="KT24"/>
  <c r="KU24"/>
  <c r="KV24"/>
  <c r="KX24"/>
  <c r="KY24"/>
  <c r="LB24" s="1"/>
  <c r="KZ24"/>
  <c r="LA24"/>
  <c r="LC24"/>
  <c r="LD24"/>
  <c r="LE24"/>
  <c r="LF24"/>
  <c r="LH24"/>
  <c r="LI24"/>
  <c r="LJ24"/>
  <c r="LK24"/>
  <c r="LM24"/>
  <c r="LN24"/>
  <c r="LO24"/>
  <c r="LP24"/>
  <c r="LR24"/>
  <c r="LS24"/>
  <c r="LV24" s="1"/>
  <c r="LT24"/>
  <c r="LU24"/>
  <c r="LW24"/>
  <c r="LX24"/>
  <c r="LY24"/>
  <c r="LZ24"/>
  <c r="MB24"/>
  <c r="MC24"/>
  <c r="MD24"/>
  <c r="ME24"/>
  <c r="MG24"/>
  <c r="MH24"/>
  <c r="MI24"/>
  <c r="MJ24"/>
  <c r="ML24"/>
  <c r="MM24"/>
  <c r="MP24" s="1"/>
  <c r="MN24"/>
  <c r="MO24"/>
  <c r="MQ24"/>
  <c r="MR24"/>
  <c r="MS24"/>
  <c r="MT24"/>
  <c r="MV24"/>
  <c r="MW24"/>
  <c r="MX24"/>
  <c r="MY24"/>
  <c r="NE24"/>
  <c r="NF24"/>
  <c r="NG24"/>
  <c r="NH24"/>
  <c r="NJ24"/>
  <c r="NK24"/>
  <c r="NL24"/>
  <c r="NM24"/>
  <c r="NS24"/>
  <c r="NT24"/>
  <c r="NU24"/>
  <c r="NV24"/>
  <c r="NX24"/>
  <c r="NY24"/>
  <c r="NZ24"/>
  <c r="OA24"/>
  <c r="OC24"/>
  <c r="OD24"/>
  <c r="OE24"/>
  <c r="OF24"/>
  <c r="OH24"/>
  <c r="OI24"/>
  <c r="OJ24"/>
  <c r="OK24"/>
  <c r="OM24"/>
  <c r="ON24"/>
  <c r="OP24"/>
  <c r="OR24"/>
  <c r="OS24"/>
  <c r="OT24"/>
  <c r="OU24"/>
  <c r="OW24"/>
  <c r="OX24"/>
  <c r="OY24"/>
  <c r="OZ24"/>
  <c r="PF24"/>
  <c r="PG24"/>
  <c r="PJ24" s="1"/>
  <c r="PH24"/>
  <c r="PI24"/>
  <c r="PK24"/>
  <c r="PL24"/>
  <c r="PM24"/>
  <c r="PN24"/>
  <c r="PP24"/>
  <c r="PQ24"/>
  <c r="PR24"/>
  <c r="PS24"/>
  <c r="PU24"/>
  <c r="PY24"/>
  <c r="PZ24"/>
  <c r="QA24"/>
  <c r="QB24"/>
  <c r="QD24"/>
  <c r="QE24"/>
  <c r="QF24"/>
  <c r="QG24"/>
  <c r="QM24"/>
  <c r="QN24"/>
  <c r="QO24"/>
  <c r="QP24"/>
  <c r="QR24"/>
  <c r="QS24"/>
  <c r="QT24"/>
  <c r="QU24"/>
  <c r="QW24"/>
  <c r="QX24"/>
  <c r="QY24"/>
  <c r="QZ24"/>
  <c r="RD24"/>
  <c r="I25"/>
  <c r="J25"/>
  <c r="K25"/>
  <c r="L25"/>
  <c r="M25"/>
  <c r="N25"/>
  <c r="O25"/>
  <c r="R25" s="1"/>
  <c r="P25"/>
  <c r="Q25"/>
  <c r="S25"/>
  <c r="T25"/>
  <c r="W25" s="1"/>
  <c r="V25"/>
  <c r="X25"/>
  <c r="Y25"/>
  <c r="Z25"/>
  <c r="AA25"/>
  <c r="AB25"/>
  <c r="AG25"/>
  <c r="AH25"/>
  <c r="AK25" s="1"/>
  <c r="AI25"/>
  <c r="AJ25"/>
  <c r="AL25"/>
  <c r="AM25"/>
  <c r="AP25" s="1"/>
  <c r="AN25"/>
  <c r="AO25"/>
  <c r="AQ25"/>
  <c r="AR25"/>
  <c r="AU25" s="1"/>
  <c r="AS25"/>
  <c r="AT25"/>
  <c r="AV25"/>
  <c r="AZ25"/>
  <c r="BA25"/>
  <c r="BB25"/>
  <c r="BC25"/>
  <c r="BE25"/>
  <c r="BF25"/>
  <c r="BI25" s="1"/>
  <c r="BG25"/>
  <c r="BH25"/>
  <c r="BJ25"/>
  <c r="BK25"/>
  <c r="BL25"/>
  <c r="BM25"/>
  <c r="BO25"/>
  <c r="BP25"/>
  <c r="BQ25"/>
  <c r="BR25"/>
  <c r="BT25"/>
  <c r="BX25"/>
  <c r="BY25"/>
  <c r="BZ25"/>
  <c r="CA25"/>
  <c r="CC25"/>
  <c r="CD25"/>
  <c r="CE25"/>
  <c r="CF25"/>
  <c r="CH25"/>
  <c r="CI25"/>
  <c r="CJ25"/>
  <c r="CK25"/>
  <c r="CM25"/>
  <c r="CN25"/>
  <c r="CO25"/>
  <c r="CP25"/>
  <c r="CR25"/>
  <c r="CS25"/>
  <c r="CT25"/>
  <c r="CU25"/>
  <c r="CW25"/>
  <c r="CX25"/>
  <c r="CY25"/>
  <c r="CZ25"/>
  <c r="DA25"/>
  <c r="DF25"/>
  <c r="DH25"/>
  <c r="DK25"/>
  <c r="DM25"/>
  <c r="DP25"/>
  <c r="DT25"/>
  <c r="DU25"/>
  <c r="DX25" s="1"/>
  <c r="DV25"/>
  <c r="DW25"/>
  <c r="DY25"/>
  <c r="DZ25"/>
  <c r="EA25"/>
  <c r="EB25"/>
  <c r="ED25"/>
  <c r="EE25"/>
  <c r="EF25"/>
  <c r="EG25"/>
  <c r="EI25"/>
  <c r="EJ25"/>
  <c r="EK25"/>
  <c r="EL25"/>
  <c r="EN25"/>
  <c r="EO25"/>
  <c r="ER25" s="1"/>
  <c r="EP25"/>
  <c r="EQ25"/>
  <c r="ES25"/>
  <c r="ET25"/>
  <c r="EU25"/>
  <c r="EV25"/>
  <c r="EX25"/>
  <c r="EY25"/>
  <c r="EZ25"/>
  <c r="FA25"/>
  <c r="FG25"/>
  <c r="FH25"/>
  <c r="FI25"/>
  <c r="FJ25"/>
  <c r="FL25"/>
  <c r="FM25"/>
  <c r="FN25"/>
  <c r="FO25"/>
  <c r="FQ25"/>
  <c r="FR25"/>
  <c r="FU25" s="1"/>
  <c r="FS25"/>
  <c r="FX25" s="1"/>
  <c r="FT25"/>
  <c r="FZ25"/>
  <c r="GA25"/>
  <c r="GB25"/>
  <c r="GC25"/>
  <c r="GE25"/>
  <c r="GF25"/>
  <c r="GG25"/>
  <c r="GH25"/>
  <c r="GJ25"/>
  <c r="GK25"/>
  <c r="GN25" s="1"/>
  <c r="GL25"/>
  <c r="GM25"/>
  <c r="GO25"/>
  <c r="GP25"/>
  <c r="GQ25"/>
  <c r="GR25"/>
  <c r="GX25"/>
  <c r="GY25"/>
  <c r="GZ25"/>
  <c r="HA25"/>
  <c r="HC25"/>
  <c r="HD25"/>
  <c r="HE25"/>
  <c r="HF25"/>
  <c r="HH25"/>
  <c r="HI25"/>
  <c r="HJ25"/>
  <c r="HK25"/>
  <c r="HM25"/>
  <c r="HN25"/>
  <c r="HO25"/>
  <c r="HP25"/>
  <c r="HR25"/>
  <c r="HS25"/>
  <c r="HT25"/>
  <c r="HU25"/>
  <c r="HW25"/>
  <c r="HX25"/>
  <c r="HY25"/>
  <c r="HZ25"/>
  <c r="IB25"/>
  <c r="IC25"/>
  <c r="ID25"/>
  <c r="IE25"/>
  <c r="IG25"/>
  <c r="IH25"/>
  <c r="II25"/>
  <c r="IJ25"/>
  <c r="IP25"/>
  <c r="IQ25"/>
  <c r="IR25"/>
  <c r="IS25"/>
  <c r="IU25"/>
  <c r="IV25"/>
  <c r="IW25"/>
  <c r="IX25"/>
  <c r="IZ25"/>
  <c r="JA25"/>
  <c r="JD25" s="1"/>
  <c r="JB25"/>
  <c r="JC25"/>
  <c r="JE25"/>
  <c r="JF25"/>
  <c r="JG25"/>
  <c r="JH25"/>
  <c r="JJ25"/>
  <c r="JK25"/>
  <c r="JL25"/>
  <c r="JM25"/>
  <c r="JO25"/>
  <c r="JP25"/>
  <c r="JQ25"/>
  <c r="JR25"/>
  <c r="JT25"/>
  <c r="JU25"/>
  <c r="JV25"/>
  <c r="JW25"/>
  <c r="JY25"/>
  <c r="JZ25"/>
  <c r="KA25"/>
  <c r="KB25"/>
  <c r="KD25"/>
  <c r="KE25"/>
  <c r="KF25"/>
  <c r="KG25"/>
  <c r="KI25"/>
  <c r="KJ25"/>
  <c r="KK25"/>
  <c r="KL25"/>
  <c r="KN25"/>
  <c r="KO25"/>
  <c r="KP25"/>
  <c r="KQ25"/>
  <c r="KS25"/>
  <c r="KT25"/>
  <c r="KU25"/>
  <c r="KV25"/>
  <c r="KX25"/>
  <c r="KY25"/>
  <c r="KZ25"/>
  <c r="LA25"/>
  <c r="LC25"/>
  <c r="LD25"/>
  <c r="LE25"/>
  <c r="LF25"/>
  <c r="LH25"/>
  <c r="LI25"/>
  <c r="LJ25"/>
  <c r="LK25"/>
  <c r="LM25"/>
  <c r="LN25"/>
  <c r="LO25"/>
  <c r="LP25"/>
  <c r="LR25"/>
  <c r="LS25"/>
  <c r="LT25"/>
  <c r="LU25"/>
  <c r="LW25"/>
  <c r="LX25"/>
  <c r="LY25"/>
  <c r="LZ25"/>
  <c r="MB25"/>
  <c r="MC25"/>
  <c r="MD25"/>
  <c r="ME25"/>
  <c r="MG25"/>
  <c r="MH25"/>
  <c r="MI25"/>
  <c r="MJ25"/>
  <c r="ML25"/>
  <c r="MM25"/>
  <c r="MN25"/>
  <c r="MO25"/>
  <c r="MQ25"/>
  <c r="MR25"/>
  <c r="MS25"/>
  <c r="MT25"/>
  <c r="MV25"/>
  <c r="MW25"/>
  <c r="MX25"/>
  <c r="MY25"/>
  <c r="NE25"/>
  <c r="NF25"/>
  <c r="NP25" s="1"/>
  <c r="NG25"/>
  <c r="NH25"/>
  <c r="NJ25"/>
  <c r="NK25"/>
  <c r="NL25"/>
  <c r="NM25"/>
  <c r="NS25"/>
  <c r="NT25"/>
  <c r="NU25"/>
  <c r="NV25"/>
  <c r="NX25"/>
  <c r="NY25"/>
  <c r="NZ25"/>
  <c r="OA25"/>
  <c r="OC25"/>
  <c r="OD25"/>
  <c r="OE25"/>
  <c r="OF25"/>
  <c r="OH25"/>
  <c r="OI25"/>
  <c r="OJ25"/>
  <c r="OK25"/>
  <c r="OM25"/>
  <c r="ON25"/>
  <c r="OP25"/>
  <c r="OR25"/>
  <c r="OS25"/>
  <c r="OT25"/>
  <c r="OU25"/>
  <c r="OW25"/>
  <c r="OX25"/>
  <c r="OY25"/>
  <c r="OZ25"/>
  <c r="PF25"/>
  <c r="PG25"/>
  <c r="PH25"/>
  <c r="PI25"/>
  <c r="PK25"/>
  <c r="PL25"/>
  <c r="PM25"/>
  <c r="PN25"/>
  <c r="PP25"/>
  <c r="PQ25"/>
  <c r="PR25"/>
  <c r="PS25"/>
  <c r="PY25"/>
  <c r="PZ25"/>
  <c r="QA25"/>
  <c r="QB25"/>
  <c r="QD25"/>
  <c r="QE25"/>
  <c r="QF25"/>
  <c r="QG25"/>
  <c r="QI25"/>
  <c r="QM25"/>
  <c r="QN25"/>
  <c r="QO25"/>
  <c r="QP25"/>
  <c r="QR25"/>
  <c r="RB25" s="1"/>
  <c r="QS25"/>
  <c r="QT25"/>
  <c r="QU25"/>
  <c r="QV25"/>
  <c r="QW25"/>
  <c r="QX25"/>
  <c r="RC25" s="1"/>
  <c r="QY25"/>
  <c r="QZ25"/>
  <c r="I26"/>
  <c r="J26"/>
  <c r="K26"/>
  <c r="L26"/>
  <c r="N26"/>
  <c r="O26"/>
  <c r="P26"/>
  <c r="Q26"/>
  <c r="S26"/>
  <c r="T26"/>
  <c r="V26"/>
  <c r="X26"/>
  <c r="Y26"/>
  <c r="Z26"/>
  <c r="AA26"/>
  <c r="AB26"/>
  <c r="AG26"/>
  <c r="AH26"/>
  <c r="AI26"/>
  <c r="AJ26"/>
  <c r="AL26"/>
  <c r="AM26"/>
  <c r="AN26"/>
  <c r="AO26"/>
  <c r="AQ26"/>
  <c r="AR26"/>
  <c r="AU26" s="1"/>
  <c r="AS26"/>
  <c r="AT26"/>
  <c r="AZ26"/>
  <c r="BA26"/>
  <c r="BB26"/>
  <c r="BC26"/>
  <c r="BE26"/>
  <c r="BF26"/>
  <c r="BG26"/>
  <c r="BH26"/>
  <c r="BJ26"/>
  <c r="BK26"/>
  <c r="BL26"/>
  <c r="BM26"/>
  <c r="BO26"/>
  <c r="BP26"/>
  <c r="BS26" s="1"/>
  <c r="BQ26"/>
  <c r="BR26"/>
  <c r="BX26"/>
  <c r="BY26"/>
  <c r="BZ26"/>
  <c r="CA26"/>
  <c r="CC26"/>
  <c r="CD26"/>
  <c r="CE26"/>
  <c r="CF26"/>
  <c r="CH26"/>
  <c r="CI26"/>
  <c r="CJ26"/>
  <c r="CK26"/>
  <c r="CM26"/>
  <c r="CN26"/>
  <c r="CO26"/>
  <c r="CP26"/>
  <c r="CR26"/>
  <c r="CS26"/>
  <c r="CT26"/>
  <c r="CU26"/>
  <c r="CW26"/>
  <c r="CX26"/>
  <c r="CY26"/>
  <c r="CZ26"/>
  <c r="DF26"/>
  <c r="DH26"/>
  <c r="DK26"/>
  <c r="DM26"/>
  <c r="DT26"/>
  <c r="DU26"/>
  <c r="DX26" s="1"/>
  <c r="DV26"/>
  <c r="DW26"/>
  <c r="DY26"/>
  <c r="DZ26"/>
  <c r="EA26"/>
  <c r="EB26"/>
  <c r="ED26"/>
  <c r="EE26"/>
  <c r="EF26"/>
  <c r="EG26"/>
  <c r="EI26"/>
  <c r="EJ26"/>
  <c r="EK26"/>
  <c r="EL26"/>
  <c r="EN26"/>
  <c r="EO26"/>
  <c r="EP26"/>
  <c r="EQ26"/>
  <c r="ES26"/>
  <c r="ET26"/>
  <c r="EU26"/>
  <c r="EV26"/>
  <c r="EX26"/>
  <c r="EY26"/>
  <c r="EZ26"/>
  <c r="FA26"/>
  <c r="FG26"/>
  <c r="FH26"/>
  <c r="FK26" s="1"/>
  <c r="FI26"/>
  <c r="FJ26"/>
  <c r="FL26"/>
  <c r="FM26"/>
  <c r="FN26"/>
  <c r="FO26"/>
  <c r="FQ26"/>
  <c r="FR26"/>
  <c r="FS26"/>
  <c r="FT26"/>
  <c r="FZ26"/>
  <c r="GA26"/>
  <c r="GB26"/>
  <c r="GC26"/>
  <c r="GE26"/>
  <c r="GF26"/>
  <c r="GG26"/>
  <c r="GH26"/>
  <c r="GJ26"/>
  <c r="GK26"/>
  <c r="GL26"/>
  <c r="GM26"/>
  <c r="GO26"/>
  <c r="GP26"/>
  <c r="GQ26"/>
  <c r="GR26"/>
  <c r="GX26"/>
  <c r="GY26"/>
  <c r="GZ26"/>
  <c r="HA26"/>
  <c r="HC26"/>
  <c r="HD26"/>
  <c r="HG26" s="1"/>
  <c r="HE26"/>
  <c r="HF26"/>
  <c r="HH26"/>
  <c r="HI26"/>
  <c r="HJ26"/>
  <c r="HK26"/>
  <c r="HM26"/>
  <c r="HN26"/>
  <c r="HO26"/>
  <c r="HP26"/>
  <c r="HR26"/>
  <c r="HS26"/>
  <c r="HT26"/>
  <c r="HU26"/>
  <c r="HW26"/>
  <c r="HX26"/>
  <c r="HY26"/>
  <c r="HZ26"/>
  <c r="IB26"/>
  <c r="IC26"/>
  <c r="ID26"/>
  <c r="IE26"/>
  <c r="IG26"/>
  <c r="IH26"/>
  <c r="II26"/>
  <c r="IJ26"/>
  <c r="IP26"/>
  <c r="IQ26"/>
  <c r="IR26"/>
  <c r="IS26"/>
  <c r="IU26"/>
  <c r="IV26"/>
  <c r="IW26"/>
  <c r="IX26"/>
  <c r="IZ26"/>
  <c r="JA26"/>
  <c r="JD26" s="1"/>
  <c r="JB26"/>
  <c r="JC26"/>
  <c r="JE26"/>
  <c r="JF26"/>
  <c r="JG26"/>
  <c r="JH26"/>
  <c r="JJ26"/>
  <c r="JK26"/>
  <c r="JL26"/>
  <c r="JM26"/>
  <c r="JO26"/>
  <c r="JP26"/>
  <c r="JQ26"/>
  <c r="JR26"/>
  <c r="JT26"/>
  <c r="JU26"/>
  <c r="JX26" s="1"/>
  <c r="JV26"/>
  <c r="JW26"/>
  <c r="JY26"/>
  <c r="JZ26"/>
  <c r="KC26" s="1"/>
  <c r="KA26"/>
  <c r="KB26"/>
  <c r="KD26"/>
  <c r="KE26"/>
  <c r="KH26" s="1"/>
  <c r="KF26"/>
  <c r="KG26"/>
  <c r="KI26"/>
  <c r="KJ26"/>
  <c r="KM26" s="1"/>
  <c r="KK26"/>
  <c r="KL26"/>
  <c r="KN26"/>
  <c r="KO26"/>
  <c r="KR26" s="1"/>
  <c r="KP26"/>
  <c r="KQ26"/>
  <c r="KS26"/>
  <c r="KT26"/>
  <c r="KW26" s="1"/>
  <c r="KU26"/>
  <c r="KV26"/>
  <c r="KX26"/>
  <c r="KY26"/>
  <c r="LB26" s="1"/>
  <c r="KZ26"/>
  <c r="LA26"/>
  <c r="LC26"/>
  <c r="LD26"/>
  <c r="LG26" s="1"/>
  <c r="LE26"/>
  <c r="LF26"/>
  <c r="LH26"/>
  <c r="LI26"/>
  <c r="LL26" s="1"/>
  <c r="LJ26"/>
  <c r="LK26"/>
  <c r="LM26"/>
  <c r="LN26"/>
  <c r="LO26"/>
  <c r="LP26"/>
  <c r="LR26"/>
  <c r="LS26"/>
  <c r="LT26"/>
  <c r="LU26"/>
  <c r="LW26"/>
  <c r="LX26"/>
  <c r="LY26"/>
  <c r="LZ26"/>
  <c r="MB26"/>
  <c r="MC26"/>
  <c r="MF26" s="1"/>
  <c r="MD26"/>
  <c r="ME26"/>
  <c r="MG26"/>
  <c r="MH26"/>
  <c r="MI26"/>
  <c r="MJ26"/>
  <c r="ML26"/>
  <c r="MM26"/>
  <c r="MN26"/>
  <c r="MO26"/>
  <c r="MQ26"/>
  <c r="MR26"/>
  <c r="MS26"/>
  <c r="MT26"/>
  <c r="MV26"/>
  <c r="MW26"/>
  <c r="MZ26" s="1"/>
  <c r="MX26"/>
  <c r="MY26"/>
  <c r="NE26"/>
  <c r="NF26"/>
  <c r="NG26"/>
  <c r="NH26"/>
  <c r="NJ26"/>
  <c r="NK26"/>
  <c r="NL26"/>
  <c r="NM26"/>
  <c r="NO26"/>
  <c r="NS26"/>
  <c r="NT26"/>
  <c r="NW26" s="1"/>
  <c r="NU26"/>
  <c r="NV26"/>
  <c r="NX26"/>
  <c r="NY26"/>
  <c r="NZ26"/>
  <c r="OA26"/>
  <c r="OC26"/>
  <c r="OD26"/>
  <c r="OE26"/>
  <c r="OF26"/>
  <c r="OH26"/>
  <c r="OI26"/>
  <c r="OJ26"/>
  <c r="OK26"/>
  <c r="OM26"/>
  <c r="ON26"/>
  <c r="OP26"/>
  <c r="OR26"/>
  <c r="OS26"/>
  <c r="OT26"/>
  <c r="OU26"/>
  <c r="OW26"/>
  <c r="OX26"/>
  <c r="OY26"/>
  <c r="OZ26"/>
  <c r="PF26"/>
  <c r="PG26"/>
  <c r="PH26"/>
  <c r="PI26"/>
  <c r="PK26"/>
  <c r="PL26"/>
  <c r="PO26" s="1"/>
  <c r="PM26"/>
  <c r="PN26"/>
  <c r="PP26"/>
  <c r="PQ26"/>
  <c r="PR26"/>
  <c r="PS26"/>
  <c r="PY26"/>
  <c r="PZ26"/>
  <c r="QA26"/>
  <c r="QB26"/>
  <c r="QD26"/>
  <c r="QE26"/>
  <c r="QF26"/>
  <c r="QG26"/>
  <c r="QI26"/>
  <c r="QM26"/>
  <c r="QN26"/>
  <c r="QO26"/>
  <c r="QP26"/>
  <c r="QR26"/>
  <c r="QS26"/>
  <c r="QT26"/>
  <c r="QU26"/>
  <c r="QW26"/>
  <c r="QX26"/>
  <c r="QY26"/>
  <c r="QZ26"/>
  <c r="I27"/>
  <c r="J27"/>
  <c r="K27"/>
  <c r="L27"/>
  <c r="N27"/>
  <c r="O27"/>
  <c r="P27"/>
  <c r="Q27"/>
  <c r="S27"/>
  <c r="W27" s="1"/>
  <c r="T27"/>
  <c r="V27"/>
  <c r="X27"/>
  <c r="Y27"/>
  <c r="Z27"/>
  <c r="AA27"/>
  <c r="AG27"/>
  <c r="AH27"/>
  <c r="AI27"/>
  <c r="AJ27"/>
  <c r="AL27"/>
  <c r="AM27"/>
  <c r="AN27"/>
  <c r="AO27"/>
  <c r="AQ27"/>
  <c r="AR27"/>
  <c r="AW27" s="1"/>
  <c r="AS27"/>
  <c r="AT27"/>
  <c r="AZ27"/>
  <c r="BA27"/>
  <c r="BB27"/>
  <c r="BC27"/>
  <c r="BE27"/>
  <c r="BF27"/>
  <c r="BG27"/>
  <c r="BH27"/>
  <c r="BJ27"/>
  <c r="BK27"/>
  <c r="BL27"/>
  <c r="BM27"/>
  <c r="BN27"/>
  <c r="BO27"/>
  <c r="BP27"/>
  <c r="BQ27"/>
  <c r="BR27"/>
  <c r="BU27"/>
  <c r="BX27"/>
  <c r="BY27"/>
  <c r="BZ27"/>
  <c r="CA27"/>
  <c r="CC27"/>
  <c r="CD27"/>
  <c r="CE27"/>
  <c r="CF27"/>
  <c r="CH27"/>
  <c r="CI27"/>
  <c r="CL27" s="1"/>
  <c r="CJ27"/>
  <c r="CK27"/>
  <c r="CM27"/>
  <c r="CN27"/>
  <c r="CO27"/>
  <c r="CP27"/>
  <c r="CR27"/>
  <c r="CS27"/>
  <c r="CT27"/>
  <c r="CU27"/>
  <c r="CW27"/>
  <c r="CX27"/>
  <c r="CY27"/>
  <c r="CZ27"/>
  <c r="DF27"/>
  <c r="DH27"/>
  <c r="DK27"/>
  <c r="DO27"/>
  <c r="DM27"/>
  <c r="DT27"/>
  <c r="DU27"/>
  <c r="DV27"/>
  <c r="DW27"/>
  <c r="DY27"/>
  <c r="DZ27"/>
  <c r="EA27"/>
  <c r="EB27"/>
  <c r="ED27"/>
  <c r="EE27"/>
  <c r="EF27"/>
  <c r="EG27"/>
  <c r="EI27"/>
  <c r="EJ27"/>
  <c r="EM27" s="1"/>
  <c r="EK27"/>
  <c r="EL27"/>
  <c r="EN27"/>
  <c r="EO27"/>
  <c r="EP27"/>
  <c r="EQ27"/>
  <c r="ES27"/>
  <c r="ET27"/>
  <c r="EU27"/>
  <c r="EV27"/>
  <c r="EX27"/>
  <c r="EY27"/>
  <c r="EZ27"/>
  <c r="FA27"/>
  <c r="FG27"/>
  <c r="FH27"/>
  <c r="FI27"/>
  <c r="FJ27"/>
  <c r="FL27"/>
  <c r="FM27"/>
  <c r="FN27"/>
  <c r="FO27"/>
  <c r="FQ27"/>
  <c r="FR27"/>
  <c r="FS27"/>
  <c r="FT27"/>
  <c r="FV27"/>
  <c r="FZ27"/>
  <c r="GA27"/>
  <c r="GB27"/>
  <c r="GC27"/>
  <c r="GE27"/>
  <c r="GF27"/>
  <c r="GG27"/>
  <c r="GH27"/>
  <c r="GJ27"/>
  <c r="GK27"/>
  <c r="GL27"/>
  <c r="GM27"/>
  <c r="GO27"/>
  <c r="GP27"/>
  <c r="GQ27"/>
  <c r="GR27"/>
  <c r="GX27"/>
  <c r="GY27"/>
  <c r="GZ27"/>
  <c r="HA27"/>
  <c r="HC27"/>
  <c r="HD27"/>
  <c r="HE27"/>
  <c r="HF27"/>
  <c r="HH27"/>
  <c r="HI27"/>
  <c r="HJ27"/>
  <c r="HK27"/>
  <c r="HM27"/>
  <c r="HN27"/>
  <c r="HO27"/>
  <c r="HP27"/>
  <c r="HR27"/>
  <c r="HS27"/>
  <c r="HV27" s="1"/>
  <c r="HT27"/>
  <c r="HU27"/>
  <c r="HW27"/>
  <c r="HX27"/>
  <c r="HY27"/>
  <c r="HZ27"/>
  <c r="IB27"/>
  <c r="IC27"/>
  <c r="ID27"/>
  <c r="IE27"/>
  <c r="IG27"/>
  <c r="IH27"/>
  <c r="II27"/>
  <c r="IJ27"/>
  <c r="IP27"/>
  <c r="IQ27"/>
  <c r="IR27"/>
  <c r="IS27"/>
  <c r="IU27"/>
  <c r="IV27"/>
  <c r="IW27"/>
  <c r="IX27"/>
  <c r="IZ27"/>
  <c r="JA27"/>
  <c r="JB27"/>
  <c r="JC27"/>
  <c r="JE27"/>
  <c r="JF27"/>
  <c r="JG27"/>
  <c r="JH27"/>
  <c r="JJ27"/>
  <c r="JK27"/>
  <c r="JL27"/>
  <c r="JM27"/>
  <c r="JO27"/>
  <c r="JP27"/>
  <c r="JQ27"/>
  <c r="JR27"/>
  <c r="JT27"/>
  <c r="JU27"/>
  <c r="JV27"/>
  <c r="JW27"/>
  <c r="JY27"/>
  <c r="JZ27"/>
  <c r="KA27"/>
  <c r="KB27"/>
  <c r="KD27"/>
  <c r="KE27"/>
  <c r="KF27"/>
  <c r="KG27"/>
  <c r="KI27"/>
  <c r="KJ27"/>
  <c r="KK27"/>
  <c r="KL27"/>
  <c r="KM27"/>
  <c r="KN27"/>
  <c r="KO27"/>
  <c r="KP27"/>
  <c r="KQ27"/>
  <c r="KS27"/>
  <c r="KT27"/>
  <c r="KU27"/>
  <c r="KV27"/>
  <c r="KX27"/>
  <c r="KY27"/>
  <c r="KZ27"/>
  <c r="LA27"/>
  <c r="LC27"/>
  <c r="LD27"/>
  <c r="LE27"/>
  <c r="LF27"/>
  <c r="LH27"/>
  <c r="LI27"/>
  <c r="LJ27"/>
  <c r="LK27"/>
  <c r="LM27"/>
  <c r="LN27"/>
  <c r="LO27"/>
  <c r="LP27"/>
  <c r="LR27"/>
  <c r="LS27"/>
  <c r="LT27"/>
  <c r="LU27"/>
  <c r="LW27"/>
  <c r="LX27"/>
  <c r="LY27"/>
  <c r="LZ27"/>
  <c r="MB27"/>
  <c r="MC27"/>
  <c r="MD27"/>
  <c r="ME27"/>
  <c r="MG27"/>
  <c r="MH27"/>
  <c r="MI27"/>
  <c r="MJ27"/>
  <c r="ML27"/>
  <c r="MM27"/>
  <c r="MN27"/>
  <c r="MO27"/>
  <c r="MQ27"/>
  <c r="MR27"/>
  <c r="MS27"/>
  <c r="MT27"/>
  <c r="MV27"/>
  <c r="MW27"/>
  <c r="MX27"/>
  <c r="MY27"/>
  <c r="NE27"/>
  <c r="NF27"/>
  <c r="NG27"/>
  <c r="NH27"/>
  <c r="NR27" s="1"/>
  <c r="NJ27"/>
  <c r="NK27"/>
  <c r="NL27"/>
  <c r="NM27"/>
  <c r="NS27"/>
  <c r="NT27"/>
  <c r="NU27"/>
  <c r="NV27"/>
  <c r="NX27"/>
  <c r="NY27"/>
  <c r="NZ27"/>
  <c r="OA27"/>
  <c r="OC27"/>
  <c r="OD27"/>
  <c r="OE27"/>
  <c r="OF27"/>
  <c r="OH27"/>
  <c r="OI27"/>
  <c r="OJ27"/>
  <c r="OK27"/>
  <c r="OM27"/>
  <c r="ON27"/>
  <c r="OP27"/>
  <c r="OR27"/>
  <c r="OS27"/>
  <c r="OT27"/>
  <c r="OU27"/>
  <c r="OW27"/>
  <c r="OX27"/>
  <c r="OY27"/>
  <c r="OZ27"/>
  <c r="PF27"/>
  <c r="PU27" s="1"/>
  <c r="PG27"/>
  <c r="PH27"/>
  <c r="PI27"/>
  <c r="PJ27"/>
  <c r="PK27"/>
  <c r="PL27"/>
  <c r="PM27"/>
  <c r="PN27"/>
  <c r="PP27"/>
  <c r="PQ27"/>
  <c r="PR27"/>
  <c r="PS27"/>
  <c r="PY27"/>
  <c r="PZ27"/>
  <c r="QA27"/>
  <c r="QB27"/>
  <c r="QD27"/>
  <c r="QE27"/>
  <c r="QF27"/>
  <c r="QG27"/>
  <c r="QM27"/>
  <c r="QN27"/>
  <c r="QO27"/>
  <c r="QP27"/>
  <c r="QR27"/>
  <c r="QS27"/>
  <c r="QT27"/>
  <c r="QU27"/>
  <c r="QW27"/>
  <c r="QX27"/>
  <c r="QY27"/>
  <c r="QZ27"/>
  <c r="RB27"/>
  <c r="I28"/>
  <c r="D5" i="10" s="1"/>
  <c r="J28" i="6"/>
  <c r="M28" s="1"/>
  <c r="K28"/>
  <c r="L28"/>
  <c r="N28"/>
  <c r="D6" i="10" s="1"/>
  <c r="G6" s="1"/>
  <c r="O28" i="6"/>
  <c r="E6" i="10" s="1"/>
  <c r="H6" s="1"/>
  <c r="P28" i="6"/>
  <c r="Q28"/>
  <c r="S28"/>
  <c r="T28"/>
  <c r="V28"/>
  <c r="X28"/>
  <c r="D8" i="10" s="1"/>
  <c r="G8" s="1"/>
  <c r="Y28" i="6"/>
  <c r="E8" i="10" s="1"/>
  <c r="H8" s="1"/>
  <c r="Z28" i="6"/>
  <c r="AA28"/>
  <c r="AG28"/>
  <c r="AH28"/>
  <c r="AI28"/>
  <c r="AJ28"/>
  <c r="AL28"/>
  <c r="AM28"/>
  <c r="AP28" s="1"/>
  <c r="AN28"/>
  <c r="AO28"/>
  <c r="AQ28"/>
  <c r="AR28"/>
  <c r="AS28"/>
  <c r="AT28"/>
  <c r="AZ28"/>
  <c r="BA28"/>
  <c r="BB28"/>
  <c r="BC28"/>
  <c r="BE28"/>
  <c r="BF28"/>
  <c r="BG28"/>
  <c r="BH28"/>
  <c r="BJ28"/>
  <c r="BK28"/>
  <c r="BN28" s="1"/>
  <c r="BL28"/>
  <c r="BM28"/>
  <c r="BO28"/>
  <c r="BP28"/>
  <c r="BQ28"/>
  <c r="BR28"/>
  <c r="BU28"/>
  <c r="BX28"/>
  <c r="BY28"/>
  <c r="BZ28"/>
  <c r="CA28"/>
  <c r="CC28"/>
  <c r="CD28"/>
  <c r="CE28"/>
  <c r="CF28"/>
  <c r="CH28"/>
  <c r="CI28"/>
  <c r="CJ28"/>
  <c r="CK28"/>
  <c r="CM28"/>
  <c r="CN28"/>
  <c r="CO28"/>
  <c r="CP28"/>
  <c r="CR28"/>
  <c r="CS28"/>
  <c r="CT28"/>
  <c r="CU28"/>
  <c r="CW28"/>
  <c r="CX28"/>
  <c r="CY28"/>
  <c r="CZ28"/>
  <c r="DF28"/>
  <c r="DJ28"/>
  <c r="DH28"/>
  <c r="DK28"/>
  <c r="DM28"/>
  <c r="DT28"/>
  <c r="DU28"/>
  <c r="DV28"/>
  <c r="DW28"/>
  <c r="DY28"/>
  <c r="DZ28"/>
  <c r="EA28"/>
  <c r="EB28"/>
  <c r="ED28"/>
  <c r="EE28"/>
  <c r="EF28"/>
  <c r="EG28"/>
  <c r="EH28"/>
  <c r="EI28"/>
  <c r="EJ28"/>
  <c r="EK28"/>
  <c r="EL28"/>
  <c r="EN28"/>
  <c r="EO28"/>
  <c r="EP28"/>
  <c r="EQ28"/>
  <c r="ES28"/>
  <c r="ET28"/>
  <c r="EU28"/>
  <c r="EV28"/>
  <c r="EX28"/>
  <c r="EY28"/>
  <c r="EZ28"/>
  <c r="FA28"/>
  <c r="FG28"/>
  <c r="FH28"/>
  <c r="FI28"/>
  <c r="FJ28"/>
  <c r="FL28"/>
  <c r="FM28"/>
  <c r="FN28"/>
  <c r="FO28"/>
  <c r="FQ28"/>
  <c r="FR28"/>
  <c r="FS28"/>
  <c r="FT28"/>
  <c r="FZ28"/>
  <c r="GA28"/>
  <c r="GD28" s="1"/>
  <c r="GB28"/>
  <c r="GC28"/>
  <c r="GE28"/>
  <c r="GF28"/>
  <c r="GG28"/>
  <c r="GH28"/>
  <c r="GJ28"/>
  <c r="GK28"/>
  <c r="GL28"/>
  <c r="GM28"/>
  <c r="GO28"/>
  <c r="D44" i="10" s="1"/>
  <c r="G44" s="1"/>
  <c r="GP28" i="6"/>
  <c r="GQ28"/>
  <c r="GR28"/>
  <c r="GX28"/>
  <c r="GY28"/>
  <c r="GZ28"/>
  <c r="HA28"/>
  <c r="HC28"/>
  <c r="HD28"/>
  <c r="HE28"/>
  <c r="HF28"/>
  <c r="HH28"/>
  <c r="HI28"/>
  <c r="HJ28"/>
  <c r="HK28"/>
  <c r="HM28"/>
  <c r="HN28"/>
  <c r="HO28"/>
  <c r="HP28"/>
  <c r="HR28"/>
  <c r="HS28"/>
  <c r="E50" i="10" s="1"/>
  <c r="H50" s="1"/>
  <c r="HT28" i="6"/>
  <c r="HU28"/>
  <c r="HW28"/>
  <c r="D51" i="10" s="1"/>
  <c r="G51" s="1"/>
  <c r="HX28" i="6"/>
  <c r="HY28"/>
  <c r="HZ28"/>
  <c r="IB28"/>
  <c r="D52" i="10" s="1"/>
  <c r="G52" s="1"/>
  <c r="IC28" i="6"/>
  <c r="ID28"/>
  <c r="IE28"/>
  <c r="IG28"/>
  <c r="D53" i="10" s="1"/>
  <c r="G53" s="1"/>
  <c r="IH28" i="6"/>
  <c r="II28"/>
  <c r="IJ28"/>
  <c r="IP28"/>
  <c r="IT28" s="1"/>
  <c r="IQ28"/>
  <c r="IR28"/>
  <c r="IS28"/>
  <c r="IU28"/>
  <c r="IV28"/>
  <c r="IW28"/>
  <c r="IX28"/>
  <c r="IZ28"/>
  <c r="JA28"/>
  <c r="JB28"/>
  <c r="JC28"/>
  <c r="JE28"/>
  <c r="JF28"/>
  <c r="JG28"/>
  <c r="JH28"/>
  <c r="JJ28"/>
  <c r="JK28"/>
  <c r="JL28"/>
  <c r="JM28"/>
  <c r="JO28"/>
  <c r="JP28"/>
  <c r="JQ28"/>
  <c r="JR28"/>
  <c r="JT28"/>
  <c r="JU28"/>
  <c r="JV28"/>
  <c r="JW28"/>
  <c r="JY28"/>
  <c r="JZ28"/>
  <c r="KA28"/>
  <c r="KB28"/>
  <c r="KD28"/>
  <c r="KE28"/>
  <c r="KF28"/>
  <c r="KG28"/>
  <c r="KI28"/>
  <c r="KJ28"/>
  <c r="KK28"/>
  <c r="KL28"/>
  <c r="KN28"/>
  <c r="KO28"/>
  <c r="KR28" s="1"/>
  <c r="KP28"/>
  <c r="KQ28"/>
  <c r="KS28"/>
  <c r="KT28"/>
  <c r="KU28"/>
  <c r="KV28"/>
  <c r="KX28"/>
  <c r="KY28"/>
  <c r="LB28" s="1"/>
  <c r="KZ28"/>
  <c r="LA28"/>
  <c r="LC28"/>
  <c r="LD28"/>
  <c r="LE28"/>
  <c r="LF28"/>
  <c r="LH28"/>
  <c r="LI28"/>
  <c r="LJ28"/>
  <c r="LK28"/>
  <c r="LM28"/>
  <c r="LN28"/>
  <c r="LO28"/>
  <c r="LP28"/>
  <c r="LR28"/>
  <c r="LS28"/>
  <c r="LT28"/>
  <c r="LU28"/>
  <c r="LW28"/>
  <c r="LX28"/>
  <c r="LY28"/>
  <c r="LZ28"/>
  <c r="MB28"/>
  <c r="MC28"/>
  <c r="MF28" s="1"/>
  <c r="MD28"/>
  <c r="ME28"/>
  <c r="MG28"/>
  <c r="D74" i="10" s="1"/>
  <c r="MH28" i="6"/>
  <c r="E74" i="10" s="1"/>
  <c r="H74" s="1"/>
  <c r="MI28" i="6"/>
  <c r="MJ28"/>
  <c r="ML28"/>
  <c r="D75" i="10" s="1"/>
  <c r="G75" s="1"/>
  <c r="MM28" i="6"/>
  <c r="E75" i="10" s="1"/>
  <c r="H75" s="1"/>
  <c r="MN28" i="6"/>
  <c r="MO28"/>
  <c r="MP28"/>
  <c r="MQ28"/>
  <c r="D76" i="10" s="1"/>
  <c r="G76" s="1"/>
  <c r="MR28" i="6"/>
  <c r="MS28"/>
  <c r="MT28"/>
  <c r="MV28"/>
  <c r="D77" i="10" s="1"/>
  <c r="G77" s="1"/>
  <c r="MW28" i="6"/>
  <c r="MX28"/>
  <c r="MY28"/>
  <c r="NE28"/>
  <c r="NF28"/>
  <c r="NI28" s="1"/>
  <c r="NG28"/>
  <c r="NH28"/>
  <c r="NJ28"/>
  <c r="NK28"/>
  <c r="NL28"/>
  <c r="NM28"/>
  <c r="NS28"/>
  <c r="NT28"/>
  <c r="NU28"/>
  <c r="NV28"/>
  <c r="NX28"/>
  <c r="NY28"/>
  <c r="NZ28"/>
  <c r="OA28"/>
  <c r="OC28"/>
  <c r="OD28"/>
  <c r="OE28"/>
  <c r="OF28"/>
  <c r="OH28"/>
  <c r="OI28"/>
  <c r="OJ28"/>
  <c r="OK28"/>
  <c r="OM28"/>
  <c r="ON28"/>
  <c r="OP28"/>
  <c r="OR28"/>
  <c r="D87" i="10" s="1"/>
  <c r="G87" s="1"/>
  <c r="OS28" i="6"/>
  <c r="E87" i="10" s="1"/>
  <c r="H87" s="1"/>
  <c r="OT28" i="6"/>
  <c r="OU28"/>
  <c r="OW28"/>
  <c r="D88" i="10" s="1"/>
  <c r="G88" s="1"/>
  <c r="OX28" i="6"/>
  <c r="OY28"/>
  <c r="OZ28"/>
  <c r="PF28"/>
  <c r="PG28"/>
  <c r="PH28"/>
  <c r="PI28"/>
  <c r="PK28"/>
  <c r="D91" i="10" s="1"/>
  <c r="PL28" i="6"/>
  <c r="E91" i="10" s="1"/>
  <c r="PM28" i="6"/>
  <c r="PN28"/>
  <c r="PP28"/>
  <c r="PQ28"/>
  <c r="E92" i="10" s="1"/>
  <c r="H92" s="1"/>
  <c r="PR28" i="6"/>
  <c r="PS28"/>
  <c r="PY28"/>
  <c r="PZ28"/>
  <c r="QC28" s="1"/>
  <c r="QA28"/>
  <c r="QB28"/>
  <c r="QD28"/>
  <c r="QE28"/>
  <c r="QF28"/>
  <c r="QG28"/>
  <c r="QJ28"/>
  <c r="QM28"/>
  <c r="QN28"/>
  <c r="QO28"/>
  <c r="QP28"/>
  <c r="QR28"/>
  <c r="QS28"/>
  <c r="QT28"/>
  <c r="QU28"/>
  <c r="QW28"/>
  <c r="QX28"/>
  <c r="QY28"/>
  <c r="RD28" s="1"/>
  <c r="QZ28"/>
  <c r="I29"/>
  <c r="J29"/>
  <c r="K29"/>
  <c r="L29"/>
  <c r="N29"/>
  <c r="O29"/>
  <c r="P29"/>
  <c r="Q29"/>
  <c r="S29"/>
  <c r="T29"/>
  <c r="V29"/>
  <c r="X29"/>
  <c r="Y29"/>
  <c r="Z29"/>
  <c r="AA29"/>
  <c r="AG29"/>
  <c r="AH29"/>
  <c r="AK29" s="1"/>
  <c r="AI29"/>
  <c r="AJ29"/>
  <c r="AL29"/>
  <c r="AM29"/>
  <c r="AN29"/>
  <c r="AO29"/>
  <c r="AQ29"/>
  <c r="AV29" s="1"/>
  <c r="AR29"/>
  <c r="AS29"/>
  <c r="AT29"/>
  <c r="AZ29"/>
  <c r="BA29"/>
  <c r="BD29" s="1"/>
  <c r="BB29"/>
  <c r="BC29"/>
  <c r="BE29"/>
  <c r="BF29"/>
  <c r="BG29"/>
  <c r="BH29"/>
  <c r="BJ29"/>
  <c r="BK29"/>
  <c r="BL29"/>
  <c r="BM29"/>
  <c r="BO29"/>
  <c r="BT29" s="1"/>
  <c r="BP29"/>
  <c r="BQ29"/>
  <c r="BR29"/>
  <c r="BU29"/>
  <c r="BX29"/>
  <c r="BY29"/>
  <c r="BZ29"/>
  <c r="CA29"/>
  <c r="CC29"/>
  <c r="CD29"/>
  <c r="CE29"/>
  <c r="CF29"/>
  <c r="CH29"/>
  <c r="CI29"/>
  <c r="CJ29"/>
  <c r="CK29"/>
  <c r="CM29"/>
  <c r="CN29"/>
  <c r="CO29"/>
  <c r="CP29"/>
  <c r="CR29"/>
  <c r="CS29"/>
  <c r="CT29"/>
  <c r="CU29"/>
  <c r="CW29"/>
  <c r="CX29"/>
  <c r="CY29"/>
  <c r="CZ29"/>
  <c r="DF29"/>
  <c r="DH29"/>
  <c r="DK29"/>
  <c r="DP29" s="1"/>
  <c r="DM29"/>
  <c r="DT29"/>
  <c r="DU29"/>
  <c r="DV29"/>
  <c r="DW29"/>
  <c r="DX29"/>
  <c r="DY29"/>
  <c r="DZ29"/>
  <c r="EA29"/>
  <c r="EB29"/>
  <c r="ED29"/>
  <c r="EE29"/>
  <c r="EF29"/>
  <c r="EG29"/>
  <c r="EI29"/>
  <c r="EJ29"/>
  <c r="EK29"/>
  <c r="EL29"/>
  <c r="EN29"/>
  <c r="EO29"/>
  <c r="EP29"/>
  <c r="EQ29"/>
  <c r="ES29"/>
  <c r="ET29"/>
  <c r="EU29"/>
  <c r="EV29"/>
  <c r="EX29"/>
  <c r="EY29"/>
  <c r="EZ29"/>
  <c r="FA29"/>
  <c r="FG29"/>
  <c r="FH29"/>
  <c r="FI29"/>
  <c r="FJ29"/>
  <c r="FL29"/>
  <c r="FM29"/>
  <c r="FN29"/>
  <c r="FO29"/>
  <c r="FQ29"/>
  <c r="FR29"/>
  <c r="FU29" s="1"/>
  <c r="FS29"/>
  <c r="FT29"/>
  <c r="FZ29"/>
  <c r="GA29"/>
  <c r="GB29"/>
  <c r="GC29"/>
  <c r="GE29"/>
  <c r="GF29"/>
  <c r="GG29"/>
  <c r="GH29"/>
  <c r="GJ29"/>
  <c r="GK29"/>
  <c r="GL29"/>
  <c r="GM29"/>
  <c r="GO29"/>
  <c r="GP29"/>
  <c r="GS29" s="1"/>
  <c r="GQ29"/>
  <c r="GV29" s="1"/>
  <c r="GR29"/>
  <c r="GX29"/>
  <c r="GY29"/>
  <c r="IM29" s="1"/>
  <c r="GZ29"/>
  <c r="HA29"/>
  <c r="HC29"/>
  <c r="HD29"/>
  <c r="HG29" s="1"/>
  <c r="HE29"/>
  <c r="HF29"/>
  <c r="HH29"/>
  <c r="HI29"/>
  <c r="HJ29"/>
  <c r="HK29"/>
  <c r="HM29"/>
  <c r="HN29"/>
  <c r="HO29"/>
  <c r="HP29"/>
  <c r="HR29"/>
  <c r="HS29"/>
  <c r="HT29"/>
  <c r="HU29"/>
  <c r="HW29"/>
  <c r="HX29"/>
  <c r="HY29"/>
  <c r="HZ29"/>
  <c r="IB29"/>
  <c r="IC29"/>
  <c r="ID29"/>
  <c r="IE29"/>
  <c r="IG29"/>
  <c r="IH29"/>
  <c r="II29"/>
  <c r="IJ29"/>
  <c r="IP29"/>
  <c r="IQ29"/>
  <c r="IR29"/>
  <c r="IS29"/>
  <c r="IU29"/>
  <c r="IV29"/>
  <c r="IW29"/>
  <c r="IX29"/>
  <c r="IZ29"/>
  <c r="JA29"/>
  <c r="JB29"/>
  <c r="JC29"/>
  <c r="JE29"/>
  <c r="JF29"/>
  <c r="JI29" s="1"/>
  <c r="JG29"/>
  <c r="JH29"/>
  <c r="JJ29"/>
  <c r="JK29"/>
  <c r="JL29"/>
  <c r="JM29"/>
  <c r="JO29"/>
  <c r="JP29"/>
  <c r="JQ29"/>
  <c r="JR29"/>
  <c r="JT29"/>
  <c r="JU29"/>
  <c r="JV29"/>
  <c r="JW29"/>
  <c r="JY29"/>
  <c r="JZ29"/>
  <c r="KA29"/>
  <c r="KB29"/>
  <c r="KD29"/>
  <c r="KE29"/>
  <c r="KF29"/>
  <c r="KG29"/>
  <c r="KI29"/>
  <c r="KJ29"/>
  <c r="KK29"/>
  <c r="KL29"/>
  <c r="KN29"/>
  <c r="KO29"/>
  <c r="KP29"/>
  <c r="KQ29"/>
  <c r="KS29"/>
  <c r="KT29"/>
  <c r="KU29"/>
  <c r="KV29"/>
  <c r="KX29"/>
  <c r="KY29"/>
  <c r="KZ29"/>
  <c r="LA29"/>
  <c r="LC29"/>
  <c r="LD29"/>
  <c r="LE29"/>
  <c r="LF29"/>
  <c r="LH29"/>
  <c r="LI29"/>
  <c r="LJ29"/>
  <c r="LK29"/>
  <c r="LM29"/>
  <c r="LN29"/>
  <c r="LO29"/>
  <c r="LP29"/>
  <c r="LR29"/>
  <c r="LS29"/>
  <c r="LT29"/>
  <c r="LU29"/>
  <c r="LW29"/>
  <c r="LX29"/>
  <c r="LY29"/>
  <c r="LZ29"/>
  <c r="MB29"/>
  <c r="MC29"/>
  <c r="MD29"/>
  <c r="ME29"/>
  <c r="MG29"/>
  <c r="MH29"/>
  <c r="MI29"/>
  <c r="MJ29"/>
  <c r="MK29"/>
  <c r="ML29"/>
  <c r="MM29"/>
  <c r="MN29"/>
  <c r="MO29"/>
  <c r="MQ29"/>
  <c r="MR29"/>
  <c r="MS29"/>
  <c r="MT29"/>
  <c r="MV29"/>
  <c r="MW29"/>
  <c r="MX29"/>
  <c r="MY29"/>
  <c r="NE29"/>
  <c r="NF29"/>
  <c r="NI29" s="1"/>
  <c r="NG29"/>
  <c r="NH29"/>
  <c r="NJ29"/>
  <c r="NK29"/>
  <c r="NP29" s="1"/>
  <c r="NL29"/>
  <c r="NM29"/>
  <c r="NS29"/>
  <c r="NT29"/>
  <c r="NW29" s="1"/>
  <c r="NU29"/>
  <c r="NV29"/>
  <c r="NX29"/>
  <c r="NY29"/>
  <c r="NZ29"/>
  <c r="OA29"/>
  <c r="OC29"/>
  <c r="OD29"/>
  <c r="OE29"/>
  <c r="OF29"/>
  <c r="OH29"/>
  <c r="OI29"/>
  <c r="OJ29"/>
  <c r="OK29"/>
  <c r="OM29"/>
  <c r="ON29"/>
  <c r="OP29"/>
  <c r="OR29"/>
  <c r="OS29"/>
  <c r="OT29"/>
  <c r="OU29"/>
  <c r="OW29"/>
  <c r="OX29"/>
  <c r="OY29"/>
  <c r="OZ29"/>
  <c r="PF29"/>
  <c r="PG29"/>
  <c r="PH29"/>
  <c r="PI29"/>
  <c r="PK29"/>
  <c r="PL29"/>
  <c r="PO29" s="1"/>
  <c r="PM29"/>
  <c r="PN29"/>
  <c r="PP29"/>
  <c r="PQ29"/>
  <c r="PR29"/>
  <c r="PS29"/>
  <c r="PY29"/>
  <c r="PZ29"/>
  <c r="QC29" s="1"/>
  <c r="QA29"/>
  <c r="QB29"/>
  <c r="QD29"/>
  <c r="QE29"/>
  <c r="QF29"/>
  <c r="QG29"/>
  <c r="QM29"/>
  <c r="QN29"/>
  <c r="QQ29" s="1"/>
  <c r="QO29"/>
  <c r="QP29"/>
  <c r="QR29"/>
  <c r="QS29"/>
  <c r="QT29"/>
  <c r="QU29"/>
  <c r="QW29"/>
  <c r="QX29"/>
  <c r="QY29"/>
  <c r="RD29" s="1"/>
  <c r="QZ29"/>
  <c r="I30"/>
  <c r="J30"/>
  <c r="K30"/>
  <c r="L30"/>
  <c r="N30"/>
  <c r="O30"/>
  <c r="P30"/>
  <c r="Q30"/>
  <c r="S30"/>
  <c r="T30"/>
  <c r="E7" i="7" s="1"/>
  <c r="H7" s="1"/>
  <c r="V30" i="6"/>
  <c r="X30"/>
  <c r="Y30"/>
  <c r="Z30"/>
  <c r="AA30"/>
  <c r="AG30"/>
  <c r="AH30"/>
  <c r="AI30"/>
  <c r="AJ30"/>
  <c r="AL30"/>
  <c r="AM30"/>
  <c r="AN30"/>
  <c r="AO30"/>
  <c r="AQ30"/>
  <c r="AR30"/>
  <c r="AS30"/>
  <c r="AT30"/>
  <c r="AZ30"/>
  <c r="BA30"/>
  <c r="BB30"/>
  <c r="BC30"/>
  <c r="BE30"/>
  <c r="BF30"/>
  <c r="BG30"/>
  <c r="BH30"/>
  <c r="BJ30"/>
  <c r="BK30"/>
  <c r="BN30" s="1"/>
  <c r="BL30"/>
  <c r="BM30"/>
  <c r="BO30"/>
  <c r="BP30"/>
  <c r="BQ30"/>
  <c r="BR30"/>
  <c r="BX30"/>
  <c r="BY30"/>
  <c r="BZ30"/>
  <c r="CA30"/>
  <c r="CC30"/>
  <c r="CD30"/>
  <c r="CE30"/>
  <c r="CF30"/>
  <c r="CH30"/>
  <c r="CI30"/>
  <c r="CJ30"/>
  <c r="CK30"/>
  <c r="CM30"/>
  <c r="CN30"/>
  <c r="CO30"/>
  <c r="CP30"/>
  <c r="CR30"/>
  <c r="CS30"/>
  <c r="CT30"/>
  <c r="CU30"/>
  <c r="CW30"/>
  <c r="CX30"/>
  <c r="CY30"/>
  <c r="CZ30"/>
  <c r="DF30"/>
  <c r="DH30"/>
  <c r="DK30"/>
  <c r="DM30"/>
  <c r="DS30"/>
  <c r="DT30"/>
  <c r="DU30"/>
  <c r="DV30"/>
  <c r="DW30"/>
  <c r="DY30"/>
  <c r="DZ30"/>
  <c r="EA30"/>
  <c r="EB30"/>
  <c r="ED30"/>
  <c r="EE30"/>
  <c r="EF30"/>
  <c r="EG30"/>
  <c r="EI30"/>
  <c r="EJ30"/>
  <c r="EK30"/>
  <c r="EL30"/>
  <c r="EN30"/>
  <c r="EO30"/>
  <c r="EP30"/>
  <c r="EQ30"/>
  <c r="ES30"/>
  <c r="ET30"/>
  <c r="EU30"/>
  <c r="EV30"/>
  <c r="EX30"/>
  <c r="EY30"/>
  <c r="FB30" s="1"/>
  <c r="EZ30"/>
  <c r="FA30"/>
  <c r="FG30"/>
  <c r="FH30"/>
  <c r="FI30"/>
  <c r="FJ30"/>
  <c r="FL30"/>
  <c r="FM30"/>
  <c r="FP30" s="1"/>
  <c r="FN30"/>
  <c r="FX30" s="1"/>
  <c r="FO30"/>
  <c r="FQ30"/>
  <c r="FR30"/>
  <c r="FS30"/>
  <c r="FT30"/>
  <c r="FZ30"/>
  <c r="GA30"/>
  <c r="GD30" s="1"/>
  <c r="GB30"/>
  <c r="GC30"/>
  <c r="GE30"/>
  <c r="GF30"/>
  <c r="GG30"/>
  <c r="GH30"/>
  <c r="GJ30"/>
  <c r="GK30"/>
  <c r="GL30"/>
  <c r="GM30"/>
  <c r="GO30"/>
  <c r="GP30"/>
  <c r="GQ30"/>
  <c r="GR30"/>
  <c r="GX30"/>
  <c r="GY30"/>
  <c r="GZ30"/>
  <c r="HA30"/>
  <c r="HC30"/>
  <c r="HD30"/>
  <c r="HE30"/>
  <c r="HF30"/>
  <c r="HH30"/>
  <c r="HI30"/>
  <c r="HL30" s="1"/>
  <c r="HJ30"/>
  <c r="HK30"/>
  <c r="HM30"/>
  <c r="HN30"/>
  <c r="HO30"/>
  <c r="HP30"/>
  <c r="HR30"/>
  <c r="HS30"/>
  <c r="HT30"/>
  <c r="HU30"/>
  <c r="HW30"/>
  <c r="HX30"/>
  <c r="HY30"/>
  <c r="HZ30"/>
  <c r="IB30"/>
  <c r="IC30"/>
  <c r="ID30"/>
  <c r="IE30"/>
  <c r="IG30"/>
  <c r="IH30"/>
  <c r="II30"/>
  <c r="IJ30"/>
  <c r="IP30"/>
  <c r="IQ30"/>
  <c r="IR30"/>
  <c r="IS30"/>
  <c r="IU30"/>
  <c r="IV30"/>
  <c r="IW30"/>
  <c r="IX30"/>
  <c r="IZ30"/>
  <c r="JA30"/>
  <c r="JB30"/>
  <c r="JC30"/>
  <c r="JE30"/>
  <c r="JF30"/>
  <c r="JG30"/>
  <c r="JH30"/>
  <c r="JJ30"/>
  <c r="JK30"/>
  <c r="JL30"/>
  <c r="JM30"/>
  <c r="JO30"/>
  <c r="JP30"/>
  <c r="JQ30"/>
  <c r="JR30"/>
  <c r="JT30"/>
  <c r="JU30"/>
  <c r="JX30" s="1"/>
  <c r="JV30"/>
  <c r="JW30"/>
  <c r="JY30"/>
  <c r="JZ30"/>
  <c r="KA30"/>
  <c r="KB30"/>
  <c r="KD30"/>
  <c r="KE30"/>
  <c r="KF30"/>
  <c r="KG30"/>
  <c r="KI30"/>
  <c r="KJ30"/>
  <c r="KK30"/>
  <c r="KL30"/>
  <c r="KN30"/>
  <c r="KO30"/>
  <c r="KR30" s="1"/>
  <c r="KP30"/>
  <c r="KQ30"/>
  <c r="KS30"/>
  <c r="KT30"/>
  <c r="KU30"/>
  <c r="KV30"/>
  <c r="KX30"/>
  <c r="KY30"/>
  <c r="KZ30"/>
  <c r="LA30"/>
  <c r="LC30"/>
  <c r="LD30"/>
  <c r="LE30"/>
  <c r="LF30"/>
  <c r="LH30"/>
  <c r="LI30"/>
  <c r="LJ30"/>
  <c r="LK30"/>
  <c r="LM30"/>
  <c r="LN30"/>
  <c r="LO30"/>
  <c r="LP30"/>
  <c r="LR30"/>
  <c r="LS30"/>
  <c r="LT30"/>
  <c r="LU30"/>
  <c r="LW30"/>
  <c r="LX30"/>
  <c r="LY30"/>
  <c r="LZ30"/>
  <c r="MB30"/>
  <c r="MC30"/>
  <c r="MD30"/>
  <c r="ME30"/>
  <c r="MG30"/>
  <c r="MH30"/>
  <c r="MI30"/>
  <c r="MJ30"/>
  <c r="ML30"/>
  <c r="MM30"/>
  <c r="MN30"/>
  <c r="MO30"/>
  <c r="MQ30"/>
  <c r="MR30"/>
  <c r="MS30"/>
  <c r="MT30"/>
  <c r="MV30"/>
  <c r="MW30"/>
  <c r="MX30"/>
  <c r="MY30"/>
  <c r="NE30"/>
  <c r="NF30"/>
  <c r="NG30"/>
  <c r="NH30"/>
  <c r="NJ30"/>
  <c r="NK30"/>
  <c r="NL30"/>
  <c r="NM30"/>
  <c r="NS30"/>
  <c r="NT30"/>
  <c r="NU30"/>
  <c r="NV30"/>
  <c r="NX30"/>
  <c r="NY30"/>
  <c r="NZ30"/>
  <c r="OA30"/>
  <c r="OC30"/>
  <c r="OD30"/>
  <c r="OE30"/>
  <c r="OF30"/>
  <c r="OH30"/>
  <c r="OL30" s="1"/>
  <c r="OI30"/>
  <c r="OJ30"/>
  <c r="OK30"/>
  <c r="OM30"/>
  <c r="ON30"/>
  <c r="OP30"/>
  <c r="OR30"/>
  <c r="OS30"/>
  <c r="OT30"/>
  <c r="OU30"/>
  <c r="OW30"/>
  <c r="OX30"/>
  <c r="OY30"/>
  <c r="OZ30"/>
  <c r="PF30"/>
  <c r="PG30"/>
  <c r="PJ30" s="1"/>
  <c r="PH30"/>
  <c r="PI30"/>
  <c r="PK30"/>
  <c r="PL30"/>
  <c r="PM30"/>
  <c r="PN30"/>
  <c r="PP30"/>
  <c r="PQ30"/>
  <c r="PR30"/>
  <c r="PS30"/>
  <c r="PV30"/>
  <c r="PY30"/>
  <c r="PZ30"/>
  <c r="QA30"/>
  <c r="QB30"/>
  <c r="QD30"/>
  <c r="QI30" s="1"/>
  <c r="QE30"/>
  <c r="QF30"/>
  <c r="QG30"/>
  <c r="QM30"/>
  <c r="QN30"/>
  <c r="QO30"/>
  <c r="QP30"/>
  <c r="QR30"/>
  <c r="QS30"/>
  <c r="QT30"/>
  <c r="QU30"/>
  <c r="QW30"/>
  <c r="RB30" s="1"/>
  <c r="QX30"/>
  <c r="QY30"/>
  <c r="QZ30"/>
  <c r="QZ13"/>
  <c r="QX13"/>
  <c r="QU13"/>
  <c r="QS13"/>
  <c r="QP13"/>
  <c r="QN13"/>
  <c r="QG13"/>
  <c r="QE13"/>
  <c r="QB13"/>
  <c r="PZ13"/>
  <c r="PS13"/>
  <c r="PQ13"/>
  <c r="PN13"/>
  <c r="PL13"/>
  <c r="PI13"/>
  <c r="PG13"/>
  <c r="PR13"/>
  <c r="PP13"/>
  <c r="OZ13"/>
  <c r="OX13"/>
  <c r="OU13"/>
  <c r="OS13"/>
  <c r="OP13"/>
  <c r="ON13"/>
  <c r="OK13"/>
  <c r="OI13"/>
  <c r="OF13"/>
  <c r="OD13"/>
  <c r="OA13"/>
  <c r="NY13"/>
  <c r="NV13"/>
  <c r="NU13"/>
  <c r="NT13"/>
  <c r="OY13"/>
  <c r="OW13"/>
  <c r="OT13"/>
  <c r="OR13"/>
  <c r="NM13"/>
  <c r="NK13"/>
  <c r="NH13"/>
  <c r="NF13"/>
  <c r="MY13"/>
  <c r="MW13"/>
  <c r="MT13"/>
  <c r="MR13"/>
  <c r="MO13"/>
  <c r="MM13"/>
  <c r="MJ13"/>
  <c r="MH13"/>
  <c r="ME13"/>
  <c r="MC13"/>
  <c r="LZ13"/>
  <c r="LX13"/>
  <c r="LU13"/>
  <c r="LS13"/>
  <c r="LP13"/>
  <c r="LN13"/>
  <c r="LK13"/>
  <c r="LI13"/>
  <c r="LF13"/>
  <c r="LD13"/>
  <c r="LA13"/>
  <c r="KY13"/>
  <c r="KV13"/>
  <c r="KT13"/>
  <c r="KQ13"/>
  <c r="KO13"/>
  <c r="KL13"/>
  <c r="KJ13"/>
  <c r="KG13"/>
  <c r="KE13"/>
  <c r="KB13"/>
  <c r="JZ13"/>
  <c r="JW13"/>
  <c r="JU13"/>
  <c r="JR13"/>
  <c r="JP13"/>
  <c r="JM13"/>
  <c r="JK13"/>
  <c r="JH13"/>
  <c r="JF13"/>
  <c r="JC13"/>
  <c r="JA13"/>
  <c r="IX13"/>
  <c r="IV13"/>
  <c r="MX13"/>
  <c r="MV13"/>
  <c r="MS13"/>
  <c r="MQ13"/>
  <c r="MN13"/>
  <c r="ML13"/>
  <c r="MI13"/>
  <c r="MG13"/>
  <c r="MD13"/>
  <c r="FY22" l="1"/>
  <c r="FH22" i="3"/>
  <c r="KC28" i="6"/>
  <c r="KH30"/>
  <c r="BW26"/>
  <c r="BU23"/>
  <c r="BU22"/>
  <c r="RE30"/>
  <c r="RE28"/>
  <c r="FY28"/>
  <c r="DS25"/>
  <c r="NR21"/>
  <c r="AY20"/>
  <c r="AX14"/>
  <c r="CL28"/>
  <c r="RE27"/>
  <c r="AB27"/>
  <c r="GN26"/>
  <c r="FP26"/>
  <c r="FB26"/>
  <c r="EW26"/>
  <c r="ER26"/>
  <c r="AY26"/>
  <c r="MZ25"/>
  <c r="MF25"/>
  <c r="LQ25"/>
  <c r="LL25"/>
  <c r="KR25"/>
  <c r="KC25"/>
  <c r="JX25"/>
  <c r="OL24"/>
  <c r="NN24"/>
  <c r="MZ24"/>
  <c r="MU24"/>
  <c r="BI24"/>
  <c r="R24"/>
  <c r="PO22"/>
  <c r="PA22"/>
  <c r="FB22"/>
  <c r="EM22"/>
  <c r="EH22"/>
  <c r="DO22"/>
  <c r="DA22"/>
  <c r="CV22"/>
  <c r="AY22"/>
  <c r="QL21"/>
  <c r="LG21"/>
  <c r="KR21"/>
  <c r="KM21"/>
  <c r="JS21"/>
  <c r="BW20"/>
  <c r="QL18"/>
  <c r="NN18"/>
  <c r="MU18"/>
  <c r="MF17"/>
  <c r="LQ17"/>
  <c r="LG17"/>
  <c r="KR17"/>
  <c r="KM17"/>
  <c r="KH17"/>
  <c r="AY17"/>
  <c r="RE15"/>
  <c r="AP15"/>
  <c r="QH14"/>
  <c r="OQ14"/>
  <c r="OL14"/>
  <c r="OB14"/>
  <c r="GN14"/>
  <c r="AB29"/>
  <c r="OL28"/>
  <c r="OB28"/>
  <c r="NN28"/>
  <c r="MP30"/>
  <c r="NB30"/>
  <c r="LV30"/>
  <c r="EH30"/>
  <c r="CV30"/>
  <c r="PU29"/>
  <c r="LQ29"/>
  <c r="KW29"/>
  <c r="KC29"/>
  <c r="CV29"/>
  <c r="RA28"/>
  <c r="HL28"/>
  <c r="NN27"/>
  <c r="MU27"/>
  <c r="MP27"/>
  <c r="MK27"/>
  <c r="MF27"/>
  <c r="MA27"/>
  <c r="LG27"/>
  <c r="AE27"/>
  <c r="QV26"/>
  <c r="NQ24"/>
  <c r="NN23"/>
  <c r="MU23"/>
  <c r="MP23"/>
  <c r="MK23"/>
  <c r="LV23"/>
  <c r="EW23"/>
  <c r="EC23"/>
  <c r="NN22"/>
  <c r="MU22"/>
  <c r="RA20"/>
  <c r="QH20"/>
  <c r="PT20"/>
  <c r="OG20"/>
  <c r="FP20"/>
  <c r="ER20"/>
  <c r="FU19"/>
  <c r="FB19"/>
  <c r="EW19"/>
  <c r="ER19"/>
  <c r="EM19"/>
  <c r="BS18"/>
  <c r="AU18"/>
  <c r="BW17"/>
  <c r="MK16"/>
  <c r="LV16"/>
  <c r="LQ16"/>
  <c r="LL16"/>
  <c r="KW16"/>
  <c r="KR16"/>
  <c r="KM16"/>
  <c r="EC16"/>
  <c r="AF16"/>
  <c r="MU15"/>
  <c r="MK15"/>
  <c r="LV15"/>
  <c r="LG15"/>
  <c r="GW15"/>
  <c r="FF14"/>
  <c r="BW29"/>
  <c r="QL26"/>
  <c r="QK20"/>
  <c r="RD19"/>
  <c r="DP19"/>
  <c r="W17"/>
  <c r="DA15"/>
  <c r="CV15"/>
  <c r="CQ15"/>
  <c r="RE14"/>
  <c r="QL14"/>
  <c r="MU14"/>
  <c r="MF14"/>
  <c r="LV14"/>
  <c r="LQ14"/>
  <c r="LL14"/>
  <c r="KR14"/>
  <c r="BN14"/>
  <c r="AU14"/>
  <c r="AP14"/>
  <c r="EV21" i="2"/>
  <c r="EW21"/>
  <c r="O29"/>
  <c r="O22"/>
  <c r="O18"/>
  <c r="FF30"/>
  <c r="DE30"/>
  <c r="FH22" i="4"/>
  <c r="DD30" i="2"/>
  <c r="EV30" s="1"/>
  <c r="FI22" i="4"/>
  <c r="OV30" i="6"/>
  <c r="BT30"/>
  <c r="NQ29"/>
  <c r="CG29"/>
  <c r="W29"/>
  <c r="OV28"/>
  <c r="DQ28"/>
  <c r="R28"/>
  <c r="RC26"/>
  <c r="DR26"/>
  <c r="QK23"/>
  <c r="PV22"/>
  <c r="OQ22"/>
  <c r="GW22"/>
  <c r="AW22"/>
  <c r="GW19"/>
  <c r="AE19"/>
  <c r="PE15"/>
  <c r="BT14"/>
  <c r="IL27"/>
  <c r="DR21"/>
  <c r="AD18"/>
  <c r="AC15"/>
  <c r="M14"/>
  <c r="NO30"/>
  <c r="BS29"/>
  <c r="JD30"/>
  <c r="IY30"/>
  <c r="IF30"/>
  <c r="IA30"/>
  <c r="HV30"/>
  <c r="HQ30"/>
  <c r="CB30"/>
  <c r="IF29"/>
  <c r="PJ28"/>
  <c r="LQ28"/>
  <c r="LL28"/>
  <c r="LG28"/>
  <c r="AW28"/>
  <c r="HB27"/>
  <c r="GS27"/>
  <c r="GN27"/>
  <c r="GI27"/>
  <c r="AP27"/>
  <c r="FC26"/>
  <c r="OV25"/>
  <c r="NI25"/>
  <c r="CG25"/>
  <c r="CB25"/>
  <c r="QH24"/>
  <c r="QC24"/>
  <c r="OQ24"/>
  <c r="HQ24"/>
  <c r="HB24"/>
  <c r="CG24"/>
  <c r="QL23"/>
  <c r="NW23"/>
  <c r="JS23"/>
  <c r="FU23"/>
  <c r="BN23"/>
  <c r="BI23"/>
  <c r="QH22"/>
  <c r="KM22"/>
  <c r="GD22"/>
  <c r="DE22"/>
  <c r="BI22"/>
  <c r="MA21"/>
  <c r="GU21"/>
  <c r="W21"/>
  <c r="M21"/>
  <c r="MZ20"/>
  <c r="MU20"/>
  <c r="MP20"/>
  <c r="GS20"/>
  <c r="GN20"/>
  <c r="GD20"/>
  <c r="FU20"/>
  <c r="CG20"/>
  <c r="AK20"/>
  <c r="W20"/>
  <c r="R20"/>
  <c r="PJ19"/>
  <c r="PA19"/>
  <c r="OV19"/>
  <c r="NI19"/>
  <c r="MP19"/>
  <c r="GS19"/>
  <c r="GN19"/>
  <c r="GI19"/>
  <c r="FY19"/>
  <c r="DA19"/>
  <c r="CQ19"/>
  <c r="KR18"/>
  <c r="GI18"/>
  <c r="CB18"/>
  <c r="OV17"/>
  <c r="MU17"/>
  <c r="MK17"/>
  <c r="IK17"/>
  <c r="IF17"/>
  <c r="EC17"/>
  <c r="DX17"/>
  <c r="M17"/>
  <c r="MZ16"/>
  <c r="MP16"/>
  <c r="IT16"/>
  <c r="ER16"/>
  <c r="EH16"/>
  <c r="BN16"/>
  <c r="BI16"/>
  <c r="NN15"/>
  <c r="JI15"/>
  <c r="FU15"/>
  <c r="AW15"/>
  <c r="M15"/>
  <c r="HL14"/>
  <c r="HB14"/>
  <c r="BS14"/>
  <c r="BV14"/>
  <c r="GT30"/>
  <c r="PA29"/>
  <c r="OQ29"/>
  <c r="ER29"/>
  <c r="EC29"/>
  <c r="PE28"/>
  <c r="JI28"/>
  <c r="JD28"/>
  <c r="FB28"/>
  <c r="EW28"/>
  <c r="ER28"/>
  <c r="EM28"/>
  <c r="QQ27"/>
  <c r="QH27"/>
  <c r="QC27"/>
  <c r="PO27"/>
  <c r="OQ27"/>
  <c r="JS27"/>
  <c r="JN27"/>
  <c r="JI27"/>
  <c r="JD27"/>
  <c r="IY27"/>
  <c r="OV26"/>
  <c r="OQ26"/>
  <c r="IF26"/>
  <c r="IA26"/>
  <c r="HL26"/>
  <c r="DO26"/>
  <c r="DJ26"/>
  <c r="CV26"/>
  <c r="CQ26"/>
  <c r="CB26"/>
  <c r="OG25"/>
  <c r="OB25"/>
  <c r="NW25"/>
  <c r="IK25"/>
  <c r="HQ25"/>
  <c r="HL25"/>
  <c r="HG25"/>
  <c r="HB25"/>
  <c r="GS25"/>
  <c r="PE24"/>
  <c r="FY24"/>
  <c r="PJ23"/>
  <c r="PA23"/>
  <c r="OV23"/>
  <c r="KW23"/>
  <c r="KM23"/>
  <c r="GS23"/>
  <c r="GN23"/>
  <c r="GI23"/>
  <c r="DQ23"/>
  <c r="CG23"/>
  <c r="CB23"/>
  <c r="RA22"/>
  <c r="PU22"/>
  <c r="LQ22"/>
  <c r="LG22"/>
  <c r="HB22"/>
  <c r="BV22"/>
  <c r="NN21"/>
  <c r="NI21"/>
  <c r="MZ21"/>
  <c r="IF21"/>
  <c r="IA21"/>
  <c r="HV21"/>
  <c r="HQ21"/>
  <c r="IF20"/>
  <c r="HQ20"/>
  <c r="OG19"/>
  <c r="IK19"/>
  <c r="HV19"/>
  <c r="DO19"/>
  <c r="BT19"/>
  <c r="QH18"/>
  <c r="PT18"/>
  <c r="OQ18"/>
  <c r="OL18"/>
  <c r="LV18"/>
  <c r="LL18"/>
  <c r="HL18"/>
  <c r="HG18"/>
  <c r="DO18"/>
  <c r="CV18"/>
  <c r="PT17"/>
  <c r="PO17"/>
  <c r="OB17"/>
  <c r="NW17"/>
  <c r="JS17"/>
  <c r="FK17"/>
  <c r="BS17"/>
  <c r="AF17"/>
  <c r="AE17"/>
  <c r="QI16"/>
  <c r="OB16"/>
  <c r="JX16"/>
  <c r="JN16"/>
  <c r="FU16"/>
  <c r="FP16"/>
  <c r="CL16"/>
  <c r="CG16"/>
  <c r="QC15"/>
  <c r="OL15"/>
  <c r="KH15"/>
  <c r="GD15"/>
  <c r="DQ15"/>
  <c r="BU15"/>
  <c r="JD14"/>
  <c r="IT14"/>
  <c r="IK14"/>
  <c r="EH14"/>
  <c r="DX14"/>
  <c r="DJ14"/>
  <c r="CL14"/>
  <c r="PU28"/>
  <c r="D92" i="10"/>
  <c r="G92" s="1"/>
  <c r="PA28" i="6"/>
  <c r="E88" i="10"/>
  <c r="H88" s="1"/>
  <c r="MZ28" i="6"/>
  <c r="E77" i="10"/>
  <c r="H77" s="1"/>
  <c r="MU28" i="6"/>
  <c r="E76" i="10"/>
  <c r="IK28" i="6"/>
  <c r="E53" i="10"/>
  <c r="H53" s="1"/>
  <c r="IF28" i="6"/>
  <c r="E52" i="10"/>
  <c r="H52" s="1"/>
  <c r="IA28" i="6"/>
  <c r="E51" i="10"/>
  <c r="H51" s="1"/>
  <c r="AC28" i="6"/>
  <c r="D7" i="10"/>
  <c r="G7" s="1"/>
  <c r="NR30" i="6"/>
  <c r="MZ30"/>
  <c r="OB30"/>
  <c r="IL30"/>
  <c r="PW30"/>
  <c r="MF30"/>
  <c r="LL30"/>
  <c r="LG30"/>
  <c r="KW30"/>
  <c r="IT30"/>
  <c r="DR30"/>
  <c r="DB30"/>
  <c r="AK30"/>
  <c r="AB30"/>
  <c r="QJ29"/>
  <c r="QK29"/>
  <c r="MZ29"/>
  <c r="MP29"/>
  <c r="JS29"/>
  <c r="JN29"/>
  <c r="EM29"/>
  <c r="DO29"/>
  <c r="DJ29"/>
  <c r="DA29"/>
  <c r="BI29"/>
  <c r="QQ28"/>
  <c r="PT28"/>
  <c r="OQ28"/>
  <c r="NP28"/>
  <c r="KW28"/>
  <c r="FU28"/>
  <c r="FE28"/>
  <c r="DP28"/>
  <c r="CG28"/>
  <c r="AK28"/>
  <c r="IO27"/>
  <c r="RB26"/>
  <c r="IM26"/>
  <c r="GW26"/>
  <c r="FW26"/>
  <c r="DD25"/>
  <c r="BW25"/>
  <c r="RE24"/>
  <c r="DE24"/>
  <c r="AW23"/>
  <c r="W28"/>
  <c r="E7" i="10"/>
  <c r="H7" s="1"/>
  <c r="FF30" i="6"/>
  <c r="AX30"/>
  <c r="GW29"/>
  <c r="AY29"/>
  <c r="GW28"/>
  <c r="FF28"/>
  <c r="FY27"/>
  <c r="FF27"/>
  <c r="AF27"/>
  <c r="PC26"/>
  <c r="AF26"/>
  <c r="ND25"/>
  <c r="GV25"/>
  <c r="FY25"/>
  <c r="NP24"/>
  <c r="IO24"/>
  <c r="GW23"/>
  <c r="F74" i="10"/>
  <c r="G74"/>
  <c r="FU30" i="6"/>
  <c r="CL30"/>
  <c r="M29"/>
  <c r="LV28"/>
  <c r="JN28"/>
  <c r="IO28"/>
  <c r="DO28"/>
  <c r="DE28"/>
  <c r="BI28"/>
  <c r="BD28"/>
  <c r="QK27"/>
  <c r="PE27"/>
  <c r="MZ27"/>
  <c r="KH27"/>
  <c r="KC27"/>
  <c r="JX27"/>
  <c r="HG27"/>
  <c r="EH27"/>
  <c r="EC27"/>
  <c r="DX27"/>
  <c r="DR27"/>
  <c r="RA26"/>
  <c r="NR26"/>
  <c r="PE25"/>
  <c r="EC25"/>
  <c r="AF25"/>
  <c r="QK24"/>
  <c r="PX24"/>
  <c r="KW24"/>
  <c r="KR24"/>
  <c r="KM24"/>
  <c r="AY23"/>
  <c r="HV28"/>
  <c r="D50" i="10"/>
  <c r="G50" s="1"/>
  <c r="GS28" i="6"/>
  <c r="E44" i="10"/>
  <c r="H44" s="1"/>
  <c r="MU30" i="6"/>
  <c r="QL30"/>
  <c r="NW30"/>
  <c r="DA30"/>
  <c r="BW30"/>
  <c r="PT29"/>
  <c r="MA29"/>
  <c r="LV29"/>
  <c r="IY29"/>
  <c r="IT29"/>
  <c r="GN29"/>
  <c r="GD29"/>
  <c r="CQ29"/>
  <c r="CL29"/>
  <c r="PX28"/>
  <c r="HB28"/>
  <c r="GN28"/>
  <c r="GI28"/>
  <c r="EC28"/>
  <c r="BS28"/>
  <c r="QL27"/>
  <c r="PV27"/>
  <c r="OL27"/>
  <c r="LB27"/>
  <c r="KW27"/>
  <c r="KR27"/>
  <c r="IA27"/>
  <c r="FK27"/>
  <c r="FB27"/>
  <c r="EW27"/>
  <c r="ER27"/>
  <c r="DS27"/>
  <c r="DE27"/>
  <c r="BS27"/>
  <c r="R27"/>
  <c r="M27"/>
  <c r="QH26"/>
  <c r="QC26"/>
  <c r="PT26"/>
  <c r="PW26"/>
  <c r="MU26"/>
  <c r="MP26"/>
  <c r="MK26"/>
  <c r="JS26"/>
  <c r="JN26"/>
  <c r="JI26"/>
  <c r="GS26"/>
  <c r="EM26"/>
  <c r="EH26"/>
  <c r="EC26"/>
  <c r="DS26"/>
  <c r="W26"/>
  <c r="RA25"/>
  <c r="QL25"/>
  <c r="PX25"/>
  <c r="IO25"/>
  <c r="CV25"/>
  <c r="CQ25"/>
  <c r="CL25"/>
  <c r="ND24"/>
  <c r="AF24"/>
  <c r="QL22"/>
  <c r="PX20"/>
  <c r="FX20"/>
  <c r="RE19"/>
  <c r="PX16"/>
  <c r="DE16"/>
  <c r="IO15"/>
  <c r="NR14"/>
  <c r="O28" i="2"/>
  <c r="O26"/>
  <c r="O24"/>
  <c r="EV12"/>
  <c r="FS29"/>
  <c r="FS28"/>
  <c r="FS27"/>
  <c r="FS26"/>
  <c r="FS25"/>
  <c r="FS24"/>
  <c r="FS23"/>
  <c r="FS22"/>
  <c r="FS21"/>
  <c r="FS20"/>
  <c r="FS19"/>
  <c r="FS18"/>
  <c r="FS17"/>
  <c r="FS16"/>
  <c r="FS15"/>
  <c r="FO30"/>
  <c r="FK30"/>
  <c r="FG30"/>
  <c r="FQ30"/>
  <c r="FS13"/>
  <c r="HV24" i="6"/>
  <c r="DJ24"/>
  <c r="BN24"/>
  <c r="AY24"/>
  <c r="RA23"/>
  <c r="QV23"/>
  <c r="IO23"/>
  <c r="AB23"/>
  <c r="PX22"/>
  <c r="BS22"/>
  <c r="BN22"/>
  <c r="AV22"/>
  <c r="RC21"/>
  <c r="QQ21"/>
  <c r="PW21"/>
  <c r="PX21"/>
  <c r="PC21"/>
  <c r="IK21"/>
  <c r="FU21"/>
  <c r="FX21"/>
  <c r="DO21"/>
  <c r="DA21"/>
  <c r="AU21"/>
  <c r="AK21"/>
  <c r="AU20"/>
  <c r="AP20"/>
  <c r="QC19"/>
  <c r="OL19"/>
  <c r="LV19"/>
  <c r="IT19"/>
  <c r="IO19"/>
  <c r="EC19"/>
  <c r="CG19"/>
  <c r="AW19"/>
  <c r="AK19"/>
  <c r="R19"/>
  <c r="PJ18"/>
  <c r="OV18"/>
  <c r="MZ18"/>
  <c r="LB18"/>
  <c r="KW18"/>
  <c r="IY18"/>
  <c r="GN18"/>
  <c r="ER18"/>
  <c r="AW18"/>
  <c r="RE17"/>
  <c r="MZ17"/>
  <c r="NC17"/>
  <c r="KW17"/>
  <c r="IY17"/>
  <c r="IT17"/>
  <c r="GN17"/>
  <c r="FY17"/>
  <c r="EM17"/>
  <c r="CG17"/>
  <c r="RC16"/>
  <c r="QQ16"/>
  <c r="OG16"/>
  <c r="NR16"/>
  <c r="QL15"/>
  <c r="QI15"/>
  <c r="PJ15"/>
  <c r="OQ15"/>
  <c r="MP15"/>
  <c r="KM15"/>
  <c r="GS15"/>
  <c r="GI15"/>
  <c r="EW15"/>
  <c r="ER15"/>
  <c r="EM15"/>
  <c r="AK15"/>
  <c r="R15"/>
  <c r="BU14"/>
  <c r="AF14"/>
  <c r="AU30" i="2"/>
  <c r="L30"/>
  <c r="EK30"/>
  <c r="DS22" i="6"/>
  <c r="AX21"/>
  <c r="RD20"/>
  <c r="NR20"/>
  <c r="GW20"/>
  <c r="DS20"/>
  <c r="QK19"/>
  <c r="PX19"/>
  <c r="FF18"/>
  <c r="DQ18"/>
  <c r="IO16"/>
  <c r="DS16"/>
  <c r="NP15"/>
  <c r="FY14"/>
  <c r="AG30" i="2"/>
  <c r="CZ12"/>
  <c r="QC25" i="6"/>
  <c r="PT25"/>
  <c r="PO25"/>
  <c r="PJ25"/>
  <c r="PA25"/>
  <c r="OQ25"/>
  <c r="OL25"/>
  <c r="PD25"/>
  <c r="MK25"/>
  <c r="JI25"/>
  <c r="BS25"/>
  <c r="BN25"/>
  <c r="AY25"/>
  <c r="QL24"/>
  <c r="NR24"/>
  <c r="DS24"/>
  <c r="BW24"/>
  <c r="W24"/>
  <c r="RE23"/>
  <c r="PV23"/>
  <c r="PE23"/>
  <c r="NP23"/>
  <c r="MZ23"/>
  <c r="LB23"/>
  <c r="IY23"/>
  <c r="HB23"/>
  <c r="EH23"/>
  <c r="DP23"/>
  <c r="CL23"/>
  <c r="OL22"/>
  <c r="OG22"/>
  <c r="MA22"/>
  <c r="LV22"/>
  <c r="KC22"/>
  <c r="JX22"/>
  <c r="JS22"/>
  <c r="HV22"/>
  <c r="HQ22"/>
  <c r="HG22"/>
  <c r="FU22"/>
  <c r="FK22"/>
  <c r="DQ22"/>
  <c r="CL22"/>
  <c r="CG22"/>
  <c r="BW22"/>
  <c r="AU22"/>
  <c r="OB21"/>
  <c r="MF21"/>
  <c r="JX21"/>
  <c r="HG21"/>
  <c r="EM21"/>
  <c r="EH21"/>
  <c r="EC21"/>
  <c r="AE21"/>
  <c r="RE20"/>
  <c r="QJ20"/>
  <c r="MF20"/>
  <c r="MA20"/>
  <c r="LV20"/>
  <c r="JD20"/>
  <c r="IT20"/>
  <c r="IK20"/>
  <c r="EW20"/>
  <c r="CV20"/>
  <c r="CL20"/>
  <c r="BD20"/>
  <c r="QL19"/>
  <c r="PE19"/>
  <c r="DQ19"/>
  <c r="DE19"/>
  <c r="BU19"/>
  <c r="AF19"/>
  <c r="QQ18"/>
  <c r="MA18"/>
  <c r="JX18"/>
  <c r="HV18"/>
  <c r="FP18"/>
  <c r="DB18"/>
  <c r="BU18"/>
  <c r="BI18"/>
  <c r="RC17"/>
  <c r="PA17"/>
  <c r="OG17"/>
  <c r="NR17"/>
  <c r="MA17"/>
  <c r="LV17"/>
  <c r="JX17"/>
  <c r="HQ17"/>
  <c r="GW17"/>
  <c r="FW17"/>
  <c r="DO17"/>
  <c r="AK17"/>
  <c r="QJ16"/>
  <c r="NP16"/>
  <c r="QH15"/>
  <c r="QK15"/>
  <c r="PX15"/>
  <c r="LQ15"/>
  <c r="LL15"/>
  <c r="JN15"/>
  <c r="HQ15"/>
  <c r="DO15"/>
  <c r="BI15"/>
  <c r="BD15"/>
  <c r="AF15"/>
  <c r="PJ14"/>
  <c r="PB14"/>
  <c r="LB14"/>
  <c r="KW14"/>
  <c r="HV14"/>
  <c r="FB14"/>
  <c r="EW14"/>
  <c r="ER14"/>
  <c r="EM14"/>
  <c r="DS14"/>
  <c r="AW14"/>
  <c r="AF30" i="2"/>
  <c r="BX29"/>
  <c r="BX27"/>
  <c r="BX25"/>
  <c r="BX23"/>
  <c r="D23" s="1"/>
  <c r="BX21"/>
  <c r="BX19"/>
  <c r="D19" s="1"/>
  <c r="BX17"/>
  <c r="BX15"/>
  <c r="BT30"/>
  <c r="BV30"/>
  <c r="BR30"/>
  <c r="EI30"/>
  <c r="F7" i="10"/>
  <c r="F87"/>
  <c r="F77"/>
  <c r="F75"/>
  <c r="F8"/>
  <c r="F92"/>
  <c r="F6"/>
  <c r="DD29" i="6"/>
  <c r="QI28"/>
  <c r="NQ28"/>
  <c r="AV28"/>
  <c r="DB27"/>
  <c r="BV27"/>
  <c r="AV27"/>
  <c r="PB26"/>
  <c r="NO25"/>
  <c r="FX24"/>
  <c r="BT23"/>
  <c r="NO19"/>
  <c r="RB18"/>
  <c r="PD16"/>
  <c r="MF16"/>
  <c r="MA16"/>
  <c r="KC16"/>
  <c r="IF16"/>
  <c r="IA16"/>
  <c r="DX16"/>
  <c r="BV16"/>
  <c r="AV16"/>
  <c r="PW15"/>
  <c r="MZ15"/>
  <c r="LB15"/>
  <c r="IY15"/>
  <c r="HB15"/>
  <c r="BT15"/>
  <c r="AU15"/>
  <c r="DP14"/>
  <c r="PO30"/>
  <c r="JI30"/>
  <c r="RA29"/>
  <c r="KH29"/>
  <c r="PB27"/>
  <c r="NQ27"/>
  <c r="GT27"/>
  <c r="AX26"/>
  <c r="AE26"/>
  <c r="LQ24"/>
  <c r="LL24"/>
  <c r="LG24"/>
  <c r="NA24"/>
  <c r="LQ23"/>
  <c r="LL23"/>
  <c r="JN23"/>
  <c r="HQ23"/>
  <c r="HL23"/>
  <c r="FP23"/>
  <c r="FB23"/>
  <c r="DA23"/>
  <c r="FE19"/>
  <c r="PB18"/>
  <c r="GI30"/>
  <c r="DX30"/>
  <c r="R30"/>
  <c r="QV29"/>
  <c r="HL29"/>
  <c r="QV30"/>
  <c r="QQ30"/>
  <c r="HB30"/>
  <c r="ER30"/>
  <c r="EM30"/>
  <c r="BS30"/>
  <c r="BV30"/>
  <c r="QI29"/>
  <c r="OG29"/>
  <c r="LG29"/>
  <c r="LB29"/>
  <c r="IK29"/>
  <c r="FK29"/>
  <c r="EW29"/>
  <c r="CB29"/>
  <c r="AU29"/>
  <c r="AP29"/>
  <c r="QH28"/>
  <c r="OG28"/>
  <c r="NO28"/>
  <c r="MK28"/>
  <c r="KH28"/>
  <c r="HQ28"/>
  <c r="CV28"/>
  <c r="CQ28"/>
  <c r="BT28"/>
  <c r="AU28"/>
  <c r="AX28"/>
  <c r="RA27"/>
  <c r="QV27"/>
  <c r="PA27"/>
  <c r="OV27"/>
  <c r="NW27"/>
  <c r="LV27"/>
  <c r="LQ27"/>
  <c r="LL27"/>
  <c r="IT27"/>
  <c r="GD27"/>
  <c r="DJ27"/>
  <c r="CQ27"/>
  <c r="BT27"/>
  <c r="AU27"/>
  <c r="AX27"/>
  <c r="QQ26"/>
  <c r="PA26"/>
  <c r="OB26"/>
  <c r="MA26"/>
  <c r="LV26"/>
  <c r="LQ26"/>
  <c r="IY26"/>
  <c r="IT26"/>
  <c r="GI26"/>
  <c r="GD26"/>
  <c r="BD26"/>
  <c r="NN25"/>
  <c r="NQ25"/>
  <c r="KW25"/>
  <c r="IF25"/>
  <c r="IA25"/>
  <c r="HV25"/>
  <c r="IN25"/>
  <c r="FP25"/>
  <c r="FK25"/>
  <c r="EW25"/>
  <c r="BD25"/>
  <c r="RA24"/>
  <c r="QV24"/>
  <c r="QQ24"/>
  <c r="PA24"/>
  <c r="OV24"/>
  <c r="OG24"/>
  <c r="OB24"/>
  <c r="NW24"/>
  <c r="MK24"/>
  <c r="MF24"/>
  <c r="MA24"/>
  <c r="JI24"/>
  <c r="JD24"/>
  <c r="IY24"/>
  <c r="GV24"/>
  <c r="EH24"/>
  <c r="FE24"/>
  <c r="CL24"/>
  <c r="DD24"/>
  <c r="AP24"/>
  <c r="PU23"/>
  <c r="OG23"/>
  <c r="OB23"/>
  <c r="PD23"/>
  <c r="MA23"/>
  <c r="KC23"/>
  <c r="JX23"/>
  <c r="IA23"/>
  <c r="DO23"/>
  <c r="DR23"/>
  <c r="BS23"/>
  <c r="BV23"/>
  <c r="PB22"/>
  <c r="MZ22"/>
  <c r="KW22"/>
  <c r="KR22"/>
  <c r="GI22"/>
  <c r="EC22"/>
  <c r="R22"/>
  <c r="M22"/>
  <c r="OV21"/>
  <c r="LL21"/>
  <c r="JD21"/>
  <c r="GN21"/>
  <c r="BS21"/>
  <c r="BI21"/>
  <c r="QQ20"/>
  <c r="OV20"/>
  <c r="KR20"/>
  <c r="KM20"/>
  <c r="KH20"/>
  <c r="EC20"/>
  <c r="CB20"/>
  <c r="RA19"/>
  <c r="QQ19"/>
  <c r="NN19"/>
  <c r="NQ19"/>
  <c r="KH19"/>
  <c r="HB19"/>
  <c r="BI19"/>
  <c r="BD19"/>
  <c r="RD18"/>
  <c r="OB18"/>
  <c r="MP18"/>
  <c r="MK18"/>
  <c r="KM18"/>
  <c r="IF18"/>
  <c r="GD18"/>
  <c r="EH18"/>
  <c r="CL18"/>
  <c r="AK18"/>
  <c r="W18"/>
  <c r="NI17"/>
  <c r="LL17"/>
  <c r="JI17"/>
  <c r="HG17"/>
  <c r="HB17"/>
  <c r="EW17"/>
  <c r="CV17"/>
  <c r="BI17"/>
  <c r="LB16"/>
  <c r="JD16"/>
  <c r="HB16"/>
  <c r="EW16"/>
  <c r="CV16"/>
  <c r="DD16"/>
  <c r="BT16"/>
  <c r="AX16"/>
  <c r="QQ15"/>
  <c r="PU15"/>
  <c r="PA15"/>
  <c r="OV15"/>
  <c r="OG15"/>
  <c r="MA15"/>
  <c r="KC15"/>
  <c r="JX15"/>
  <c r="IA15"/>
  <c r="EC15"/>
  <c r="BS15"/>
  <c r="AV15"/>
  <c r="PT14"/>
  <c r="MP14"/>
  <c r="MK14"/>
  <c r="JN14"/>
  <c r="JI14"/>
  <c r="GD14"/>
  <c r="DO14"/>
  <c r="PT30"/>
  <c r="PD30"/>
  <c r="JN30"/>
  <c r="GN30"/>
  <c r="BD30"/>
  <c r="M30"/>
  <c r="KM29"/>
  <c r="HQ29"/>
  <c r="RD30"/>
  <c r="PU30"/>
  <c r="PB30"/>
  <c r="NO29"/>
  <c r="FC29"/>
  <c r="IN28"/>
  <c r="DR28"/>
  <c r="GV27"/>
  <c r="RD26"/>
  <c r="NC26"/>
  <c r="GV26"/>
  <c r="FE26"/>
  <c r="DB26"/>
  <c r="BV26"/>
  <c r="RD25"/>
  <c r="PD24"/>
  <c r="QI23"/>
  <c r="NA23"/>
  <c r="GV23"/>
  <c r="NQ22"/>
  <c r="QI20"/>
  <c r="IN20"/>
  <c r="DD20"/>
  <c r="AV19"/>
  <c r="QK17"/>
  <c r="IN16"/>
  <c r="FE15"/>
  <c r="DP15"/>
  <c r="CG15"/>
  <c r="AE15"/>
  <c r="QK14"/>
  <c r="NN14"/>
  <c r="MZ14"/>
  <c r="KH14"/>
  <c r="KC14"/>
  <c r="GV14"/>
  <c r="AV14"/>
  <c r="AB21"/>
  <c r="AC18"/>
  <c r="AB16"/>
  <c r="AB22"/>
  <c r="AC19"/>
  <c r="AB18"/>
  <c r="QH30"/>
  <c r="OG30"/>
  <c r="JS30"/>
  <c r="PX30"/>
  <c r="OQ30"/>
  <c r="QK30"/>
  <c r="NQ30"/>
  <c r="MK30"/>
  <c r="LB30"/>
  <c r="KM30"/>
  <c r="FV30"/>
  <c r="AD30"/>
  <c r="RC29"/>
  <c r="PE29"/>
  <c r="PB29"/>
  <c r="NC29"/>
  <c r="FD29"/>
  <c r="DS29"/>
  <c r="AC29"/>
  <c r="NC30"/>
  <c r="IN30"/>
  <c r="GW30"/>
  <c r="DP30"/>
  <c r="DC30"/>
  <c r="DD30"/>
  <c r="IN29"/>
  <c r="DQ29"/>
  <c r="AW29"/>
  <c r="AW30"/>
  <c r="AP30"/>
  <c r="OB29"/>
  <c r="PC29"/>
  <c r="RC30"/>
  <c r="ND30"/>
  <c r="IK30"/>
  <c r="RC28"/>
  <c r="QV28"/>
  <c r="NN30"/>
  <c r="LQ30"/>
  <c r="QJ30"/>
  <c r="PA30"/>
  <c r="PE30"/>
  <c r="NP30"/>
  <c r="MA30"/>
  <c r="KC30"/>
  <c r="AF30"/>
  <c r="RE29"/>
  <c r="PW29"/>
  <c r="NA28"/>
  <c r="HB21"/>
  <c r="IM21"/>
  <c r="FX28"/>
  <c r="AE28"/>
  <c r="NC27"/>
  <c r="PU26"/>
  <c r="NQ26"/>
  <c r="ND26"/>
  <c r="IL26"/>
  <c r="BT26"/>
  <c r="AV26"/>
  <c r="NC25"/>
  <c r="IN24"/>
  <c r="IL24"/>
  <c r="GT24"/>
  <c r="FV24"/>
  <c r="ND23"/>
  <c r="IN23"/>
  <c r="RE22"/>
  <c r="QK22"/>
  <c r="NA22"/>
  <c r="DS21"/>
  <c r="PW20"/>
  <c r="FK21"/>
  <c r="FW21"/>
  <c r="NP20"/>
  <c r="NI20"/>
  <c r="IO30"/>
  <c r="GS30"/>
  <c r="GV30"/>
  <c r="FK30"/>
  <c r="FD30"/>
  <c r="FE30"/>
  <c r="CQ30"/>
  <c r="DE30"/>
  <c r="BU30"/>
  <c r="BI30"/>
  <c r="AY30"/>
  <c r="AV30"/>
  <c r="W30"/>
  <c r="AE30"/>
  <c r="RB29"/>
  <c r="QL29"/>
  <c r="PJ29"/>
  <c r="NR29"/>
  <c r="MU29"/>
  <c r="MF29"/>
  <c r="KR29"/>
  <c r="JD29"/>
  <c r="IA29"/>
  <c r="HV29"/>
  <c r="FY29"/>
  <c r="FB29"/>
  <c r="FE29"/>
  <c r="DE29"/>
  <c r="BN29"/>
  <c r="MA28"/>
  <c r="JX28"/>
  <c r="JS28"/>
  <c r="ND28"/>
  <c r="DS28"/>
  <c r="DA28"/>
  <c r="AF28"/>
  <c r="RD27"/>
  <c r="NB27"/>
  <c r="ND27"/>
  <c r="IK27"/>
  <c r="IF27"/>
  <c r="GW27"/>
  <c r="FU27"/>
  <c r="FP27"/>
  <c r="FX27"/>
  <c r="FE27"/>
  <c r="DQ27"/>
  <c r="CG27"/>
  <c r="CB27"/>
  <c r="BI27"/>
  <c r="BD27"/>
  <c r="AK27"/>
  <c r="AC27"/>
  <c r="RE26"/>
  <c r="QK26"/>
  <c r="PJ26"/>
  <c r="NA26"/>
  <c r="IK26"/>
  <c r="HB26"/>
  <c r="GT26"/>
  <c r="FU26"/>
  <c r="FX26"/>
  <c r="FY26"/>
  <c r="FF26"/>
  <c r="CL26"/>
  <c r="CG26"/>
  <c r="DD26"/>
  <c r="BN26"/>
  <c r="BI26"/>
  <c r="AP26"/>
  <c r="AK26"/>
  <c r="RE25"/>
  <c r="QJ25"/>
  <c r="QH25"/>
  <c r="QK25"/>
  <c r="PU25"/>
  <c r="PB25"/>
  <c r="NR25"/>
  <c r="MU25"/>
  <c r="MP25"/>
  <c r="LG25"/>
  <c r="LB25"/>
  <c r="JS25"/>
  <c r="JN25"/>
  <c r="IL25"/>
  <c r="GW25"/>
  <c r="EM25"/>
  <c r="EH25"/>
  <c r="FE25"/>
  <c r="FF25"/>
  <c r="DO25"/>
  <c r="DJ25"/>
  <c r="AE25"/>
  <c r="QJ24"/>
  <c r="PB24"/>
  <c r="NI24"/>
  <c r="NO24"/>
  <c r="HL24"/>
  <c r="HG24"/>
  <c r="GN24"/>
  <c r="GI24"/>
  <c r="FP24"/>
  <c r="FK24"/>
  <c r="ER24"/>
  <c r="EM24"/>
  <c r="FF24"/>
  <c r="DQ24"/>
  <c r="DO24"/>
  <c r="DR24"/>
  <c r="CV24"/>
  <c r="CQ24"/>
  <c r="BU24"/>
  <c r="BS24"/>
  <c r="BV24"/>
  <c r="AW24"/>
  <c r="AU24"/>
  <c r="AX24"/>
  <c r="AB24"/>
  <c r="QJ23"/>
  <c r="PO23"/>
  <c r="KR23"/>
  <c r="ER23"/>
  <c r="EM23"/>
  <c r="DS23"/>
  <c r="CQ23"/>
  <c r="DD23"/>
  <c r="DE23"/>
  <c r="BW23"/>
  <c r="AP23"/>
  <c r="PT22"/>
  <c r="MK22"/>
  <c r="MF22"/>
  <c r="IO22"/>
  <c r="W22"/>
  <c r="QV21"/>
  <c r="PA21"/>
  <c r="OQ21"/>
  <c r="OL21"/>
  <c r="OG21"/>
  <c r="NC21"/>
  <c r="GT21"/>
  <c r="BW21"/>
  <c r="RC20"/>
  <c r="QV20"/>
  <c r="AE29"/>
  <c r="AF29"/>
  <c r="PD28"/>
  <c r="NO27"/>
  <c r="DD27"/>
  <c r="FV26"/>
  <c r="DC26"/>
  <c r="DE26"/>
  <c r="AC26"/>
  <c r="NA25"/>
  <c r="GT25"/>
  <c r="FD25"/>
  <c r="FC25"/>
  <c r="DR25"/>
  <c r="DE25"/>
  <c r="FD24"/>
  <c r="FC24"/>
  <c r="DB24"/>
  <c r="AE24"/>
  <c r="NB23"/>
  <c r="IL23"/>
  <c r="FY23"/>
  <c r="FD23"/>
  <c r="PW22"/>
  <c r="IL22"/>
  <c r="NP22"/>
  <c r="NI22"/>
  <c r="NA30"/>
  <c r="HG30"/>
  <c r="FY30"/>
  <c r="EW30"/>
  <c r="FC30"/>
  <c r="DO30"/>
  <c r="DQ30"/>
  <c r="AU30"/>
  <c r="AC30"/>
  <c r="PX29"/>
  <c r="OV29"/>
  <c r="OL29"/>
  <c r="PD29"/>
  <c r="LL29"/>
  <c r="JX29"/>
  <c r="ND29"/>
  <c r="NA29"/>
  <c r="IO29"/>
  <c r="HB29"/>
  <c r="GT29"/>
  <c r="FW29"/>
  <c r="FX29"/>
  <c r="EH29"/>
  <c r="DR29"/>
  <c r="RB28"/>
  <c r="QK28"/>
  <c r="QL28"/>
  <c r="NR28"/>
  <c r="KM28"/>
  <c r="GV28"/>
  <c r="FP28"/>
  <c r="FK28"/>
  <c r="DD28"/>
  <c r="BW28"/>
  <c r="AY28"/>
  <c r="AB28"/>
  <c r="QI27"/>
  <c r="PT27"/>
  <c r="PW27"/>
  <c r="PX27"/>
  <c r="OG27"/>
  <c r="OB27"/>
  <c r="PD27"/>
  <c r="NI27"/>
  <c r="NA27"/>
  <c r="HQ27"/>
  <c r="HL27"/>
  <c r="IN27"/>
  <c r="FC27"/>
  <c r="DP27"/>
  <c r="DA27"/>
  <c r="CV27"/>
  <c r="BW27"/>
  <c r="AY27"/>
  <c r="AD27"/>
  <c r="PX26"/>
  <c r="OL26"/>
  <c r="OG26"/>
  <c r="PD26"/>
  <c r="PE26"/>
  <c r="NN26"/>
  <c r="NI26"/>
  <c r="HV26"/>
  <c r="HQ26"/>
  <c r="IN26"/>
  <c r="IO26"/>
  <c r="GU26"/>
  <c r="DP26"/>
  <c r="DA26"/>
  <c r="R26"/>
  <c r="M26"/>
  <c r="QQ25"/>
  <c r="PW25"/>
  <c r="MA25"/>
  <c r="LV25"/>
  <c r="KM25"/>
  <c r="KH25"/>
  <c r="IY25"/>
  <c r="IT25"/>
  <c r="GI25"/>
  <c r="GD25"/>
  <c r="FV25"/>
  <c r="FB25"/>
  <c r="DB25"/>
  <c r="BV25"/>
  <c r="AX25"/>
  <c r="AC25"/>
  <c r="RB24"/>
  <c r="QI24"/>
  <c r="PT24"/>
  <c r="PO24"/>
  <c r="PW24"/>
  <c r="NC24"/>
  <c r="IF24"/>
  <c r="IA24"/>
  <c r="DX24"/>
  <c r="CB24"/>
  <c r="BD24"/>
  <c r="RD23"/>
  <c r="PT23"/>
  <c r="PW23"/>
  <c r="PX23"/>
  <c r="NR23"/>
  <c r="NI23"/>
  <c r="NO23"/>
  <c r="MF23"/>
  <c r="JD23"/>
  <c r="NC23"/>
  <c r="IF23"/>
  <c r="GT23"/>
  <c r="FV23"/>
  <c r="FE23"/>
  <c r="AU23"/>
  <c r="AC23"/>
  <c r="RD22"/>
  <c r="OV22"/>
  <c r="GT22"/>
  <c r="FX22"/>
  <c r="AD22"/>
  <c r="RA21"/>
  <c r="PB21"/>
  <c r="NQ21"/>
  <c r="LV21"/>
  <c r="LQ21"/>
  <c r="FY21"/>
  <c r="AY21"/>
  <c r="PD20"/>
  <c r="ND20"/>
  <c r="PD19"/>
  <c r="NA19"/>
  <c r="FX19"/>
  <c r="PV18"/>
  <c r="NQ18"/>
  <c r="FE18"/>
  <c r="DD18"/>
  <c r="GV17"/>
  <c r="GT17"/>
  <c r="FX17"/>
  <c r="FV17"/>
  <c r="DB17"/>
  <c r="BV17"/>
  <c r="AX17"/>
  <c r="ND16"/>
  <c r="GV16"/>
  <c r="RD15"/>
  <c r="PD15"/>
  <c r="FX15"/>
  <c r="RD14"/>
  <c r="NB14"/>
  <c r="AE23"/>
  <c r="AF23"/>
  <c r="QJ22"/>
  <c r="PE22"/>
  <c r="NR22"/>
  <c r="NO22"/>
  <c r="LL22"/>
  <c r="JI22"/>
  <c r="JD22"/>
  <c r="IF22"/>
  <c r="EW22"/>
  <c r="ER22"/>
  <c r="FE22"/>
  <c r="FF22"/>
  <c r="DP22"/>
  <c r="DB22"/>
  <c r="BT22"/>
  <c r="BD22"/>
  <c r="AC22"/>
  <c r="RE21"/>
  <c r="QK21"/>
  <c r="MP21"/>
  <c r="MK21"/>
  <c r="LB21"/>
  <c r="KW21"/>
  <c r="JI21"/>
  <c r="IL21"/>
  <c r="GS21"/>
  <c r="GV21"/>
  <c r="GW21"/>
  <c r="FC21"/>
  <c r="RB20"/>
  <c r="QL20"/>
  <c r="PO20"/>
  <c r="PJ20"/>
  <c r="HB20"/>
  <c r="FY20"/>
  <c r="EM20"/>
  <c r="EH20"/>
  <c r="FE20"/>
  <c r="FF20"/>
  <c r="DO20"/>
  <c r="DJ20"/>
  <c r="AE20"/>
  <c r="QJ19"/>
  <c r="OQ19"/>
  <c r="MF19"/>
  <c r="MA19"/>
  <c r="KR19"/>
  <c r="KM19"/>
  <c r="JD19"/>
  <c r="IY19"/>
  <c r="HL19"/>
  <c r="HG19"/>
  <c r="DS19"/>
  <c r="CV19"/>
  <c r="DD19"/>
  <c r="DB19"/>
  <c r="BV19"/>
  <c r="BW19"/>
  <c r="AX19"/>
  <c r="AY19"/>
  <c r="PW18"/>
  <c r="PX18"/>
  <c r="PU18"/>
  <c r="PA18"/>
  <c r="LQ18"/>
  <c r="IK18"/>
  <c r="M18"/>
  <c r="QV17"/>
  <c r="RB17"/>
  <c r="QL17"/>
  <c r="OL17"/>
  <c r="NQ17"/>
  <c r="MP17"/>
  <c r="JN17"/>
  <c r="GD17"/>
  <c r="FP17"/>
  <c r="FB17"/>
  <c r="FC17"/>
  <c r="NI16"/>
  <c r="NO16"/>
  <c r="MU16"/>
  <c r="JS16"/>
  <c r="EM16"/>
  <c r="FE16"/>
  <c r="FF16"/>
  <c r="FC16"/>
  <c r="DR16"/>
  <c r="AC16"/>
  <c r="MF15"/>
  <c r="IF15"/>
  <c r="IL15"/>
  <c r="GT15"/>
  <c r="FF15"/>
  <c r="FC15"/>
  <c r="DR15"/>
  <c r="DS15"/>
  <c r="PV14"/>
  <c r="MA14"/>
  <c r="KM14"/>
  <c r="IY14"/>
  <c r="IL14"/>
  <c r="HG14"/>
  <c r="GW14"/>
  <c r="GT14"/>
  <c r="FP14"/>
  <c r="DQ14"/>
  <c r="DA14"/>
  <c r="CV14"/>
  <c r="CQ14"/>
  <c r="AC14"/>
  <c r="FC20"/>
  <c r="DR20"/>
  <c r="IN19"/>
  <c r="IN18"/>
  <c r="IO18"/>
  <c r="IL18"/>
  <c r="FE17"/>
  <c r="FF17"/>
  <c r="IL16"/>
  <c r="DB16"/>
  <c r="NA15"/>
  <c r="FX14"/>
  <c r="KH21"/>
  <c r="KC21"/>
  <c r="IT21"/>
  <c r="GD21"/>
  <c r="FV21"/>
  <c r="DB21"/>
  <c r="AF21"/>
  <c r="OQ20"/>
  <c r="OL20"/>
  <c r="NN20"/>
  <c r="IA20"/>
  <c r="HV20"/>
  <c r="FB20"/>
  <c r="BV20"/>
  <c r="AX20"/>
  <c r="QI19"/>
  <c r="PT19"/>
  <c r="PO19"/>
  <c r="PW19"/>
  <c r="OB19"/>
  <c r="NW19"/>
  <c r="MZ19"/>
  <c r="MU19"/>
  <c r="LL19"/>
  <c r="LG19"/>
  <c r="JX19"/>
  <c r="JS19"/>
  <c r="IF19"/>
  <c r="IA19"/>
  <c r="GV19"/>
  <c r="FP19"/>
  <c r="FK19"/>
  <c r="RE18"/>
  <c r="QK18"/>
  <c r="PD18"/>
  <c r="PE18"/>
  <c r="KC18"/>
  <c r="GV18"/>
  <c r="GW18"/>
  <c r="GT18"/>
  <c r="FX18"/>
  <c r="FY18"/>
  <c r="EW18"/>
  <c r="DS18"/>
  <c r="DJ18"/>
  <c r="DP18"/>
  <c r="DA18"/>
  <c r="BW18"/>
  <c r="BN18"/>
  <c r="BT18"/>
  <c r="AY18"/>
  <c r="AP18"/>
  <c r="AV18"/>
  <c r="AE18"/>
  <c r="AF18"/>
  <c r="PX17"/>
  <c r="PU17"/>
  <c r="LB17"/>
  <c r="HV17"/>
  <c r="IN17"/>
  <c r="IO17"/>
  <c r="IL17"/>
  <c r="DR17"/>
  <c r="CL17"/>
  <c r="DD17"/>
  <c r="DE17"/>
  <c r="AC17"/>
  <c r="RE16"/>
  <c r="QV16"/>
  <c r="RB16"/>
  <c r="QK16"/>
  <c r="QL16"/>
  <c r="PW16"/>
  <c r="LG16"/>
  <c r="GW16"/>
  <c r="GT16"/>
  <c r="FY16"/>
  <c r="FV16"/>
  <c r="BW16"/>
  <c r="AY16"/>
  <c r="AE16"/>
  <c r="QJ15"/>
  <c r="PB15"/>
  <c r="NR15"/>
  <c r="NI15"/>
  <c r="NO15"/>
  <c r="KR15"/>
  <c r="GV15"/>
  <c r="FK15"/>
  <c r="DD15"/>
  <c r="DE15"/>
  <c r="DB15"/>
  <c r="BV15"/>
  <c r="BW15"/>
  <c r="AX15"/>
  <c r="AY15"/>
  <c r="W15"/>
  <c r="QV14"/>
  <c r="PW14"/>
  <c r="PX14"/>
  <c r="PU14"/>
  <c r="PA14"/>
  <c r="OV14"/>
  <c r="PD14"/>
  <c r="PE14"/>
  <c r="LG14"/>
  <c r="JS14"/>
  <c r="IA14"/>
  <c r="GI14"/>
  <c r="DE14"/>
  <c r="DB14"/>
  <c r="BI14"/>
  <c r="BD14"/>
  <c r="AK14"/>
  <c r="AB14"/>
  <c r="GG30" i="2"/>
  <c r="GA30"/>
  <c r="FZ30"/>
  <c r="FS14"/>
  <c r="FR12"/>
  <c r="FS30"/>
  <c r="EW12"/>
  <c r="DS30"/>
  <c r="EW30" s="1"/>
  <c r="DA12"/>
  <c r="CS30"/>
  <c r="DA30" s="1"/>
  <c r="CC30"/>
  <c r="CI30" s="1"/>
  <c r="CH30"/>
  <c r="BX13"/>
  <c r="E23"/>
  <c r="E21"/>
  <c r="E19"/>
  <c r="BQ30"/>
  <c r="D29"/>
  <c r="D27"/>
  <c r="D25"/>
  <c r="D21"/>
  <c r="E29"/>
  <c r="E27"/>
  <c r="E25"/>
  <c r="E17"/>
  <c r="E15"/>
  <c r="E13"/>
  <c r="D17"/>
  <c r="D15"/>
  <c r="D13"/>
  <c r="W30"/>
  <c r="O30"/>
  <c r="N30"/>
  <c r="CZ30"/>
  <c r="E28"/>
  <c r="E26"/>
  <c r="E24"/>
  <c r="E22"/>
  <c r="E20"/>
  <c r="E18"/>
  <c r="E16"/>
  <c r="E14"/>
  <c r="FR30"/>
  <c r="D28"/>
  <c r="D26"/>
  <c r="D24"/>
  <c r="D22"/>
  <c r="D20"/>
  <c r="D18"/>
  <c r="D16"/>
  <c r="D14"/>
  <c r="R29" i="6"/>
  <c r="AD29"/>
  <c r="PO28"/>
  <c r="PV28"/>
  <c r="NW28"/>
  <c r="PC28"/>
  <c r="CB28"/>
  <c r="DC28"/>
  <c r="DJ30"/>
  <c r="RA30"/>
  <c r="QC30"/>
  <c r="NI30"/>
  <c r="EC30"/>
  <c r="CG30"/>
  <c r="QH29"/>
  <c r="PV29"/>
  <c r="NN29"/>
  <c r="NB29"/>
  <c r="GU29"/>
  <c r="FP29"/>
  <c r="DC29"/>
  <c r="PW28"/>
  <c r="IY28"/>
  <c r="NB28"/>
  <c r="HG28"/>
  <c r="IM28"/>
  <c r="GI29"/>
  <c r="IL28"/>
  <c r="PC30"/>
  <c r="IM30"/>
  <c r="GU30"/>
  <c r="FW30"/>
  <c r="FF29"/>
  <c r="GT28"/>
  <c r="FC28"/>
  <c r="BV28"/>
  <c r="DX28"/>
  <c r="FD28"/>
  <c r="BV29"/>
  <c r="IL29"/>
  <c r="FV29"/>
  <c r="DB29"/>
  <c r="AX29"/>
  <c r="PB28"/>
  <c r="NC28"/>
  <c r="FV28"/>
  <c r="DB28"/>
  <c r="QV22"/>
  <c r="RC22"/>
  <c r="JN21"/>
  <c r="NB21"/>
  <c r="DQ21"/>
  <c r="DJ21"/>
  <c r="NW20"/>
  <c r="PC20"/>
  <c r="HG20"/>
  <c r="IM20"/>
  <c r="CQ20"/>
  <c r="DC20"/>
  <c r="DX19"/>
  <c r="FD19"/>
  <c r="DC19"/>
  <c r="CB19"/>
  <c r="IM18"/>
  <c r="HQ18"/>
  <c r="GU18"/>
  <c r="GS18"/>
  <c r="FW18"/>
  <c r="FU18"/>
  <c r="QJ17"/>
  <c r="QH17"/>
  <c r="PJ17"/>
  <c r="PV17"/>
  <c r="NP17"/>
  <c r="NN17"/>
  <c r="IM15"/>
  <c r="HL15"/>
  <c r="GU15"/>
  <c r="GN15"/>
  <c r="DX15"/>
  <c r="FD15"/>
  <c r="AD15"/>
  <c r="AB15"/>
  <c r="RC14"/>
  <c r="RA14"/>
  <c r="QJ14"/>
  <c r="QC14"/>
  <c r="DB23"/>
  <c r="ND22"/>
  <c r="FC22"/>
  <c r="DD22"/>
  <c r="ND21"/>
  <c r="FE21"/>
  <c r="BT21"/>
  <c r="AV21"/>
  <c r="PU20"/>
  <c r="NC20"/>
  <c r="NA20"/>
  <c r="GT20"/>
  <c r="FD20"/>
  <c r="DE20"/>
  <c r="AC20"/>
  <c r="RB19"/>
  <c r="FV19"/>
  <c r="NA18"/>
  <c r="FC18"/>
  <c r="PD17"/>
  <c r="PE17"/>
  <c r="PB17"/>
  <c r="ND17"/>
  <c r="NA17"/>
  <c r="GU17"/>
  <c r="DC17"/>
  <c r="IN15"/>
  <c r="FK23"/>
  <c r="FW23"/>
  <c r="W23"/>
  <c r="AD23"/>
  <c r="OB22"/>
  <c r="PC22"/>
  <c r="FP22"/>
  <c r="FW22"/>
  <c r="DX22"/>
  <c r="FD22"/>
  <c r="QC21"/>
  <c r="QJ21"/>
  <c r="BU21"/>
  <c r="BN21"/>
  <c r="AW21"/>
  <c r="AP21"/>
  <c r="NB20"/>
  <c r="IY20"/>
  <c r="GI20"/>
  <c r="GU20"/>
  <c r="RC19"/>
  <c r="QV19"/>
  <c r="FD18"/>
  <c r="EC18"/>
  <c r="DC18"/>
  <c r="CG18"/>
  <c r="PV16"/>
  <c r="PO16"/>
  <c r="FW15"/>
  <c r="FP15"/>
  <c r="DC15"/>
  <c r="CB15"/>
  <c r="IM14"/>
  <c r="HQ14"/>
  <c r="DC14"/>
  <c r="CG14"/>
  <c r="AD28"/>
  <c r="RC27"/>
  <c r="PC27"/>
  <c r="IM27"/>
  <c r="GU27"/>
  <c r="FW27"/>
  <c r="DC27"/>
  <c r="QJ26"/>
  <c r="NP26"/>
  <c r="FD26"/>
  <c r="DQ25"/>
  <c r="BU25"/>
  <c r="AW25"/>
  <c r="PV24"/>
  <c r="NB24"/>
  <c r="AD24"/>
  <c r="RC23"/>
  <c r="PC23"/>
  <c r="IM23"/>
  <c r="GU23"/>
  <c r="DC23"/>
  <c r="PD22"/>
  <c r="PU21"/>
  <c r="NA21"/>
  <c r="FF21"/>
  <c r="DD21"/>
  <c r="AC21"/>
  <c r="FV20"/>
  <c r="DB20"/>
  <c r="NR19"/>
  <c r="NC19"/>
  <c r="NB18"/>
  <c r="NB17"/>
  <c r="PE16"/>
  <c r="PB16"/>
  <c r="NC16"/>
  <c r="NA16"/>
  <c r="FD16"/>
  <c r="NA14"/>
  <c r="IN14"/>
  <c r="DD14"/>
  <c r="GN22"/>
  <c r="GU22"/>
  <c r="PJ21"/>
  <c r="PV21"/>
  <c r="R21"/>
  <c r="AD21"/>
  <c r="FK20"/>
  <c r="FW20"/>
  <c r="FD17"/>
  <c r="EH17"/>
  <c r="DQ17"/>
  <c r="DJ17"/>
  <c r="BU17"/>
  <c r="BN17"/>
  <c r="AW17"/>
  <c r="AP17"/>
  <c r="R17"/>
  <c r="AD17"/>
  <c r="NW16"/>
  <c r="PC16"/>
  <c r="NB16"/>
  <c r="IY16"/>
  <c r="PV15"/>
  <c r="PT15"/>
  <c r="PC14"/>
  <c r="OG14"/>
  <c r="NP14"/>
  <c r="NI14"/>
  <c r="GU14"/>
  <c r="GS14"/>
  <c r="GU28"/>
  <c r="FW28"/>
  <c r="QJ27"/>
  <c r="NP27"/>
  <c r="FD27"/>
  <c r="DQ26"/>
  <c r="BU26"/>
  <c r="AW26"/>
  <c r="PV25"/>
  <c r="NB25"/>
  <c r="AD25"/>
  <c r="RC24"/>
  <c r="PC24"/>
  <c r="IM24"/>
  <c r="GU24"/>
  <c r="FW24"/>
  <c r="DC24"/>
  <c r="AX23"/>
  <c r="QC22"/>
  <c r="QI22"/>
  <c r="NB22"/>
  <c r="GV22"/>
  <c r="RD21"/>
  <c r="DC21"/>
  <c r="DE21"/>
  <c r="PE20"/>
  <c r="NQ20"/>
  <c r="IO20"/>
  <c r="PB19"/>
  <c r="IL19"/>
  <c r="FF19"/>
  <c r="DR19"/>
  <c r="DE18"/>
  <c r="ND15"/>
  <c r="NC14"/>
  <c r="IO14"/>
  <c r="FC14"/>
  <c r="AD14"/>
  <c r="HL22"/>
  <c r="IM22"/>
  <c r="CB22"/>
  <c r="DC22"/>
  <c r="AD19"/>
  <c r="AB19"/>
  <c r="RC18"/>
  <c r="RA18"/>
  <c r="QJ18"/>
  <c r="QC18"/>
  <c r="PC18"/>
  <c r="OG18"/>
  <c r="NP18"/>
  <c r="NI18"/>
  <c r="HG16"/>
  <c r="IM16"/>
  <c r="GI16"/>
  <c r="GU16"/>
  <c r="FK16"/>
  <c r="FW16"/>
  <c r="DQ16"/>
  <c r="DO16"/>
  <c r="CQ16"/>
  <c r="DC16"/>
  <c r="BU16"/>
  <c r="BS16"/>
  <c r="AW16"/>
  <c r="AU16"/>
  <c r="AD16"/>
  <c r="W16"/>
  <c r="RC15"/>
  <c r="QV15"/>
  <c r="PC15"/>
  <c r="OB15"/>
  <c r="NB15"/>
  <c r="JD15"/>
  <c r="FW14"/>
  <c r="FU14"/>
  <c r="FD14"/>
  <c r="EC14"/>
  <c r="PV26"/>
  <c r="NB26"/>
  <c r="AD26"/>
  <c r="PC25"/>
  <c r="IM25"/>
  <c r="GU25"/>
  <c r="FW25"/>
  <c r="DC25"/>
  <c r="FC23"/>
  <c r="NC22"/>
  <c r="IN22"/>
  <c r="AE22"/>
  <c r="AF22"/>
  <c r="PD21"/>
  <c r="PE21"/>
  <c r="IN21"/>
  <c r="IO21"/>
  <c r="DP21"/>
  <c r="PB20"/>
  <c r="IL20"/>
  <c r="ND19"/>
  <c r="GT19"/>
  <c r="FC19"/>
  <c r="NC18"/>
  <c r="ND18"/>
  <c r="IM17"/>
  <c r="NC15"/>
  <c r="ND14"/>
  <c r="FE14"/>
  <c r="NP21"/>
  <c r="FD21"/>
  <c r="DQ20"/>
  <c r="BU20"/>
  <c r="AW20"/>
  <c r="PV19"/>
  <c r="NB19"/>
  <c r="PV20"/>
  <c r="AD20"/>
  <c r="PC19"/>
  <c r="IM19"/>
  <c r="GU19"/>
  <c r="FW19"/>
  <c r="PR31"/>
  <c r="PQ31"/>
  <c r="E92" i="7" s="1"/>
  <c r="H92" s="1"/>
  <c r="PT13" i="6"/>
  <c r="PS31"/>
  <c r="PP31"/>
  <c r="D92" i="7" s="1"/>
  <c r="PA13" i="6"/>
  <c r="OZ31"/>
  <c r="OU31"/>
  <c r="OY31"/>
  <c r="OX31"/>
  <c r="E88" i="7" s="1"/>
  <c r="H88" s="1"/>
  <c r="OV13" i="6"/>
  <c r="OT31"/>
  <c r="OW31"/>
  <c r="D88" i="7" s="1"/>
  <c r="OS31" i="6"/>
  <c r="E87" i="7" s="1"/>
  <c r="H87" s="1"/>
  <c r="OR31" i="6"/>
  <c r="D87" i="7" s="1"/>
  <c r="MY31" i="6"/>
  <c r="MO31"/>
  <c r="MI31"/>
  <c r="ML31"/>
  <c r="D75" i="7" s="1"/>
  <c r="MQ31" i="6"/>
  <c r="D76" i="7" s="1"/>
  <c r="MU13" i="6"/>
  <c r="MS31"/>
  <c r="MN31"/>
  <c r="MJ31"/>
  <c r="MG31"/>
  <c r="D74" i="7" s="1"/>
  <c r="MX31" i="6"/>
  <c r="MT31"/>
  <c r="MH31"/>
  <c r="E74" i="7" s="1"/>
  <c r="H74" s="1"/>
  <c r="MV31" i="6"/>
  <c r="D77" i="7" s="1"/>
  <c r="MM31" i="6"/>
  <c r="E75" i="7" s="1"/>
  <c r="H75" s="1"/>
  <c r="MW31" i="6"/>
  <c r="E77" i="7" s="1"/>
  <c r="H77" s="1"/>
  <c r="MR31" i="6"/>
  <c r="MZ13"/>
  <c r="ND13"/>
  <c r="MP13"/>
  <c r="MK13"/>
  <c r="NB13"/>
  <c r="IS13"/>
  <c r="IQ13"/>
  <c r="IJ13"/>
  <c r="IH13"/>
  <c r="IE13"/>
  <c r="IC13"/>
  <c r="HZ13"/>
  <c r="HX13"/>
  <c r="HU13"/>
  <c r="HS13"/>
  <c r="HP13"/>
  <c r="HN13"/>
  <c r="HI13"/>
  <c r="HK13"/>
  <c r="HF13"/>
  <c r="HD13"/>
  <c r="HA13"/>
  <c r="GY13"/>
  <c r="II13"/>
  <c r="IG13"/>
  <c r="IK13" s="1"/>
  <c r="ID13"/>
  <c r="IB13"/>
  <c r="GR13"/>
  <c r="GP13"/>
  <c r="GM13"/>
  <c r="GK13"/>
  <c r="GH13"/>
  <c r="GF13"/>
  <c r="GC13"/>
  <c r="GA13"/>
  <c r="GQ13"/>
  <c r="GO13"/>
  <c r="FT13"/>
  <c r="FR13"/>
  <c r="FO13"/>
  <c r="FM13"/>
  <c r="FJ13"/>
  <c r="FH13"/>
  <c r="FA13"/>
  <c r="EY13"/>
  <c r="EV13"/>
  <c r="ET13"/>
  <c r="EQ13"/>
  <c r="EO13"/>
  <c r="EL13"/>
  <c r="EJ13"/>
  <c r="EG13"/>
  <c r="EE13"/>
  <c r="EB13"/>
  <c r="DZ13"/>
  <c r="DW13"/>
  <c r="DU13"/>
  <c r="CZ13"/>
  <c r="CX13"/>
  <c r="CU13"/>
  <c r="CS13"/>
  <c r="CP13"/>
  <c r="CN13"/>
  <c r="CK13"/>
  <c r="CI13"/>
  <c r="CF13"/>
  <c r="CD13"/>
  <c r="CA13"/>
  <c r="BY13"/>
  <c r="BR13"/>
  <c r="BP13"/>
  <c r="BM13"/>
  <c r="BK13"/>
  <c r="BH13"/>
  <c r="BF13"/>
  <c r="BC13"/>
  <c r="BA13"/>
  <c r="AT13"/>
  <c r="AR13"/>
  <c r="AO13"/>
  <c r="AM13"/>
  <c r="AJ13"/>
  <c r="AH13"/>
  <c r="AA13"/>
  <c r="Y13"/>
  <c r="Z13"/>
  <c r="X13"/>
  <c r="J94" i="10"/>
  <c r="J93" s="1"/>
  <c r="I93"/>
  <c r="J83"/>
  <c r="J79"/>
  <c r="J71"/>
  <c r="J67"/>
  <c r="J63"/>
  <c r="J59"/>
  <c r="J49"/>
  <c r="I45"/>
  <c r="I40"/>
  <c r="I36"/>
  <c r="J32"/>
  <c r="I28"/>
  <c r="I25"/>
  <c r="J24"/>
  <c r="J20"/>
  <c r="I18"/>
  <c r="I15"/>
  <c r="J12"/>
  <c r="I10"/>
  <c r="J8"/>
  <c r="J99"/>
  <c r="J96"/>
  <c r="J95"/>
  <c r="J91"/>
  <c r="J90"/>
  <c r="J86"/>
  <c r="J85"/>
  <c r="J84"/>
  <c r="J82"/>
  <c r="J80"/>
  <c r="J73"/>
  <c r="J72"/>
  <c r="J70"/>
  <c r="J69"/>
  <c r="J68"/>
  <c r="J66"/>
  <c r="J65"/>
  <c r="J64"/>
  <c r="J62"/>
  <c r="J61"/>
  <c r="J60"/>
  <c r="J58"/>
  <c r="J57"/>
  <c r="J56"/>
  <c r="J54"/>
  <c r="J53"/>
  <c r="J51"/>
  <c r="J48"/>
  <c r="J47"/>
  <c r="J46"/>
  <c r="J44"/>
  <c r="J42"/>
  <c r="J41"/>
  <c r="J40" s="1"/>
  <c r="J39"/>
  <c r="J38"/>
  <c r="J37"/>
  <c r="J35"/>
  <c r="J34"/>
  <c r="J33"/>
  <c r="J31"/>
  <c r="J30"/>
  <c r="J29"/>
  <c r="J27"/>
  <c r="J26"/>
  <c r="J23"/>
  <c r="J22"/>
  <c r="J21"/>
  <c r="J19"/>
  <c r="J17"/>
  <c r="J14"/>
  <c r="J13"/>
  <c r="J11"/>
  <c r="J6"/>
  <c r="F88" l="1"/>
  <c r="PS33" i="6"/>
  <c r="BX30" i="2"/>
  <c r="D12"/>
  <c r="D30" s="1"/>
  <c r="OU33" i="6"/>
  <c r="MO33"/>
  <c r="MT33"/>
  <c r="OZ33"/>
  <c r="MN33"/>
  <c r="MX33"/>
  <c r="MS33"/>
  <c r="MR35" s="1"/>
  <c r="MI33"/>
  <c r="MU31"/>
  <c r="E76" i="7"/>
  <c r="H76" s="1"/>
  <c r="MJ33" i="6"/>
  <c r="MY33"/>
  <c r="OT33"/>
  <c r="OS35" s="1"/>
  <c r="H76" i="10"/>
  <c r="F76"/>
  <c r="J28"/>
  <c r="J45"/>
  <c r="J10"/>
  <c r="J18"/>
  <c r="J25"/>
  <c r="J36"/>
  <c r="G76" i="7"/>
  <c r="G77"/>
  <c r="F77"/>
  <c r="G74"/>
  <c r="F74"/>
  <c r="G88"/>
  <c r="F88"/>
  <c r="F92"/>
  <c r="G92"/>
  <c r="OY33" i="6"/>
  <c r="PR33"/>
  <c r="G75" i="7"/>
  <c r="F75"/>
  <c r="G87"/>
  <c r="F87"/>
  <c r="PT31" i="6"/>
  <c r="E12" i="2"/>
  <c r="E30" s="1"/>
  <c r="PA31" i="6"/>
  <c r="E5" i="10"/>
  <c r="F5" s="1"/>
  <c r="MP31" i="6"/>
  <c r="MK31"/>
  <c r="MZ31"/>
  <c r="IJ31"/>
  <c r="IE31"/>
  <c r="IH31"/>
  <c r="E53" i="7" s="1"/>
  <c r="H53" s="1"/>
  <c r="IB31" i="6"/>
  <c r="D52" i="7" s="1"/>
  <c r="IC31" i="6"/>
  <c r="E52" i="7" s="1"/>
  <c r="H52" s="1"/>
  <c r="II31" i="6"/>
  <c r="ID31"/>
  <c r="IG31"/>
  <c r="D53" i="7" s="1"/>
  <c r="IF13" i="6"/>
  <c r="GQ31"/>
  <c r="GR31"/>
  <c r="GO31"/>
  <c r="D44" i="7" s="1"/>
  <c r="GU13" i="6"/>
  <c r="GS13"/>
  <c r="GW13"/>
  <c r="GP31"/>
  <c r="Y31"/>
  <c r="X31"/>
  <c r="AA31"/>
  <c r="AB13"/>
  <c r="Z31"/>
  <c r="G5" i="10"/>
  <c r="J16"/>
  <c r="J15" s="1"/>
  <c r="J98"/>
  <c r="D96"/>
  <c r="G96" s="1"/>
  <c r="D98"/>
  <c r="D99"/>
  <c r="G99" s="1"/>
  <c r="E99"/>
  <c r="QY13" i="6"/>
  <c r="QW13"/>
  <c r="QT13"/>
  <c r="QR13"/>
  <c r="QO13"/>
  <c r="QM13"/>
  <c r="D94" i="10"/>
  <c r="E94"/>
  <c r="D95"/>
  <c r="E95"/>
  <c r="QF13" i="6"/>
  <c r="QD13"/>
  <c r="QA13"/>
  <c r="PY13"/>
  <c r="D90" i="10"/>
  <c r="PM13" i="6"/>
  <c r="PK13"/>
  <c r="PX13"/>
  <c r="PH13"/>
  <c r="PV13"/>
  <c r="PF13"/>
  <c r="D82" i="10"/>
  <c r="D84"/>
  <c r="G84" s="1"/>
  <c r="D85"/>
  <c r="G85" s="1"/>
  <c r="D86"/>
  <c r="G86" s="1"/>
  <c r="E86"/>
  <c r="PE13" i="6"/>
  <c r="PC13"/>
  <c r="OM13"/>
  <c r="OJ13"/>
  <c r="OH13"/>
  <c r="OE13"/>
  <c r="OC13"/>
  <c r="NZ13"/>
  <c r="NX13"/>
  <c r="NS13"/>
  <c r="D79" i="10"/>
  <c r="E79"/>
  <c r="D80"/>
  <c r="G80" s="1"/>
  <c r="NL13" i="6"/>
  <c r="NJ13"/>
  <c r="NG13"/>
  <c r="NE13"/>
  <c r="D73" i="10"/>
  <c r="G73" s="1"/>
  <c r="D72"/>
  <c r="G72" s="1"/>
  <c r="D71"/>
  <c r="G71" s="1"/>
  <c r="E70"/>
  <c r="D69"/>
  <c r="G69" s="1"/>
  <c r="D68"/>
  <c r="G68" s="1"/>
  <c r="D67"/>
  <c r="G67" s="1"/>
  <c r="E66"/>
  <c r="D65"/>
  <c r="G65" s="1"/>
  <c r="D64"/>
  <c r="G64" s="1"/>
  <c r="D63"/>
  <c r="G63" s="1"/>
  <c r="E62"/>
  <c r="D61"/>
  <c r="G61" s="1"/>
  <c r="D60"/>
  <c r="G60" s="1"/>
  <c r="D59"/>
  <c r="G59" s="1"/>
  <c r="E58"/>
  <c r="D56"/>
  <c r="ME31" i="6"/>
  <c r="MD31"/>
  <c r="MB13"/>
  <c r="LY13"/>
  <c r="LW13"/>
  <c r="LT13"/>
  <c r="LR13"/>
  <c r="LO13"/>
  <c r="LM13"/>
  <c r="LJ13"/>
  <c r="LH13"/>
  <c r="LE13"/>
  <c r="LC13"/>
  <c r="KZ13"/>
  <c r="KX13"/>
  <c r="KU13"/>
  <c r="KS13"/>
  <c r="KP13"/>
  <c r="KN13"/>
  <c r="KK13"/>
  <c r="KI13"/>
  <c r="KF13"/>
  <c r="KD13"/>
  <c r="KA13"/>
  <c r="JY13"/>
  <c r="JV13"/>
  <c r="JT13"/>
  <c r="JQ13"/>
  <c r="JO13"/>
  <c r="JL13"/>
  <c r="JJ13"/>
  <c r="JG13"/>
  <c r="JE13"/>
  <c r="JB13"/>
  <c r="IZ13"/>
  <c r="IW13"/>
  <c r="IU13"/>
  <c r="D54" i="10"/>
  <c r="G54" s="1"/>
  <c r="E54"/>
  <c r="IR13" i="6"/>
  <c r="IP13"/>
  <c r="D46" i="10"/>
  <c r="E47"/>
  <c r="D48"/>
  <c r="G48" s="1"/>
  <c r="D49"/>
  <c r="G49" s="1"/>
  <c r="HY13" i="6"/>
  <c r="HW13"/>
  <c r="HT13"/>
  <c r="HR13"/>
  <c r="HO13"/>
  <c r="HM13"/>
  <c r="HJ13"/>
  <c r="HH13"/>
  <c r="HE13"/>
  <c r="HC13"/>
  <c r="IO13"/>
  <c r="GZ13"/>
  <c r="IM13"/>
  <c r="GX13"/>
  <c r="D41" i="10"/>
  <c r="D42"/>
  <c r="G42" s="1"/>
  <c r="E42"/>
  <c r="GL13" i="6"/>
  <c r="GJ13"/>
  <c r="GG13"/>
  <c r="GE13"/>
  <c r="GB13"/>
  <c r="FZ13"/>
  <c r="D37" i="10"/>
  <c r="E37"/>
  <c r="D38"/>
  <c r="G38" s="1"/>
  <c r="E38"/>
  <c r="D39"/>
  <c r="G39" s="1"/>
  <c r="FS13" i="6"/>
  <c r="FQ13"/>
  <c r="FN13"/>
  <c r="FL13"/>
  <c r="FI13"/>
  <c r="FG13"/>
  <c r="D29" i="10"/>
  <c r="D30"/>
  <c r="G30" s="1"/>
  <c r="E30"/>
  <c r="D31"/>
  <c r="G31" s="1"/>
  <c r="E31"/>
  <c r="D32"/>
  <c r="G32" s="1"/>
  <c r="D33"/>
  <c r="G33" s="1"/>
  <c r="D34"/>
  <c r="G34" s="1"/>
  <c r="D35"/>
  <c r="G35" s="1"/>
  <c r="E35"/>
  <c r="EZ13" i="6"/>
  <c r="EX13"/>
  <c r="EU13"/>
  <c r="ES13"/>
  <c r="EP13"/>
  <c r="EN13"/>
  <c r="EK13"/>
  <c r="EI13"/>
  <c r="EF13"/>
  <c r="ED13"/>
  <c r="EA13"/>
  <c r="DY13"/>
  <c r="DV13"/>
  <c r="DT13"/>
  <c r="D26" i="10"/>
  <c r="D27"/>
  <c r="G27" s="1"/>
  <c r="E27"/>
  <c r="DM13" i="6"/>
  <c r="DK13"/>
  <c r="DH13"/>
  <c r="DF13"/>
  <c r="D19" i="10"/>
  <c r="E19"/>
  <c r="D20"/>
  <c r="G20" s="1"/>
  <c r="D21"/>
  <c r="G21" s="1"/>
  <c r="D22"/>
  <c r="G22" s="1"/>
  <c r="D23"/>
  <c r="G23" s="1"/>
  <c r="E23"/>
  <c r="D24"/>
  <c r="G24" s="1"/>
  <c r="E24"/>
  <c r="CY13" i="6"/>
  <c r="CW13"/>
  <c r="CT13"/>
  <c r="CR13"/>
  <c r="CO13"/>
  <c r="CM13"/>
  <c r="CJ13"/>
  <c r="CH13"/>
  <c r="CE13"/>
  <c r="CC13"/>
  <c r="BZ13"/>
  <c r="BX13"/>
  <c r="E16" i="10"/>
  <c r="D17"/>
  <c r="G17" s="1"/>
  <c r="E17"/>
  <c r="BQ13" i="6"/>
  <c r="BO13"/>
  <c r="BL13"/>
  <c r="BJ13"/>
  <c r="D13" i="10"/>
  <c r="G13" s="1"/>
  <c r="D14"/>
  <c r="G14" s="1"/>
  <c r="E14"/>
  <c r="BG13" i="6"/>
  <c r="BE13"/>
  <c r="BB13"/>
  <c r="AZ13"/>
  <c r="D12" i="10"/>
  <c r="G12" s="1"/>
  <c r="E12"/>
  <c r="AS13" i="6"/>
  <c r="AQ13"/>
  <c r="AN13"/>
  <c r="AL13"/>
  <c r="AI13"/>
  <c r="AG13"/>
  <c r="V13"/>
  <c r="T13"/>
  <c r="S13"/>
  <c r="Q13"/>
  <c r="P13"/>
  <c r="O13"/>
  <c r="N13"/>
  <c r="L13"/>
  <c r="K13"/>
  <c r="J13"/>
  <c r="AD13" s="1"/>
  <c r="I13"/>
  <c r="EK22" i="3"/>
  <c r="EJ22"/>
  <c r="EI22"/>
  <c r="EH22"/>
  <c r="EG22"/>
  <c r="EF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D1" i="10"/>
  <c r="IJ33" i="6" l="1"/>
  <c r="PQ35"/>
  <c r="FX13"/>
  <c r="GR33"/>
  <c r="ID33"/>
  <c r="OX35"/>
  <c r="MM35"/>
  <c r="MW35"/>
  <c r="IE33"/>
  <c r="IC35" s="1"/>
  <c r="F76" i="7"/>
  <c r="AA33" i="6"/>
  <c r="MH35"/>
  <c r="F94" i="10"/>
  <c r="F79"/>
  <c r="F37"/>
  <c r="H38"/>
  <c r="F38"/>
  <c r="H42"/>
  <c r="F42"/>
  <c r="H47"/>
  <c r="H54"/>
  <c r="F54"/>
  <c r="H58"/>
  <c r="H66"/>
  <c r="F17"/>
  <c r="F19"/>
  <c r="F31"/>
  <c r="H23"/>
  <c r="F23"/>
  <c r="H35"/>
  <c r="F35"/>
  <c r="H99"/>
  <c r="F99"/>
  <c r="H14"/>
  <c r="F14"/>
  <c r="H27"/>
  <c r="F27"/>
  <c r="H30"/>
  <c r="F30"/>
  <c r="F44"/>
  <c r="H12"/>
  <c r="F12"/>
  <c r="H24"/>
  <c r="F24"/>
  <c r="H86"/>
  <c r="F86"/>
  <c r="H95"/>
  <c r="F95"/>
  <c r="H5"/>
  <c r="GQ33" i="6"/>
  <c r="II33"/>
  <c r="IH35" s="1"/>
  <c r="G44" i="7"/>
  <c r="F44"/>
  <c r="F53"/>
  <c r="G53"/>
  <c r="G52"/>
  <c r="F52"/>
  <c r="Z33" i="6"/>
  <c r="D8" i="7"/>
  <c r="PU13" i="6"/>
  <c r="PW13"/>
  <c r="E90" i="10"/>
  <c r="PD13" i="6"/>
  <c r="PB13"/>
  <c r="D83" i="10"/>
  <c r="G83" s="1"/>
  <c r="D4"/>
  <c r="E82"/>
  <c r="F82" s="1"/>
  <c r="E26"/>
  <c r="NC13" i="6"/>
  <c r="NA13"/>
  <c r="IK31"/>
  <c r="IF31"/>
  <c r="IL13"/>
  <c r="IN13"/>
  <c r="AE13"/>
  <c r="GS31"/>
  <c r="GV13"/>
  <c r="AB31"/>
  <c r="GT13"/>
  <c r="AF13"/>
  <c r="FC13"/>
  <c r="AC13"/>
  <c r="W13"/>
  <c r="E22" i="10"/>
  <c r="F22" s="1"/>
  <c r="E33"/>
  <c r="E85"/>
  <c r="E98"/>
  <c r="HY31" i="6"/>
  <c r="HZ31"/>
  <c r="MB31"/>
  <c r="D73" i="7" s="1"/>
  <c r="H17" i="10"/>
  <c r="E21"/>
  <c r="F21" s="1"/>
  <c r="E20"/>
  <c r="F20" s="1"/>
  <c r="E80"/>
  <c r="E84"/>
  <c r="F84" s="1"/>
  <c r="E83"/>
  <c r="U31" i="6"/>
  <c r="MC31"/>
  <c r="E73" i="7" s="1"/>
  <c r="V31" i="6"/>
  <c r="D11" i="10"/>
  <c r="E13"/>
  <c r="F13" s="1"/>
  <c r="D16"/>
  <c r="F16" s="1"/>
  <c r="D18"/>
  <c r="G19"/>
  <c r="G18" s="1"/>
  <c r="E34"/>
  <c r="F34" s="1"/>
  <c r="E41"/>
  <c r="F41" s="1"/>
  <c r="G91"/>
  <c r="G94"/>
  <c r="D93"/>
  <c r="D97"/>
  <c r="G98"/>
  <c r="G97" s="1"/>
  <c r="E11"/>
  <c r="E15"/>
  <c r="H16"/>
  <c r="D25"/>
  <c r="G26"/>
  <c r="G25" s="1"/>
  <c r="E29"/>
  <c r="F29" s="1"/>
  <c r="E39"/>
  <c r="E49"/>
  <c r="F49" s="1"/>
  <c r="E48"/>
  <c r="F48" s="1"/>
  <c r="E56"/>
  <c r="E57"/>
  <c r="E59"/>
  <c r="F59" s="1"/>
  <c r="E60"/>
  <c r="F60" s="1"/>
  <c r="E61"/>
  <c r="F61" s="1"/>
  <c r="H62"/>
  <c r="E63"/>
  <c r="F63" s="1"/>
  <c r="E64"/>
  <c r="F64" s="1"/>
  <c r="E65"/>
  <c r="F65" s="1"/>
  <c r="E67"/>
  <c r="F67" s="1"/>
  <c r="E68"/>
  <c r="F68" s="1"/>
  <c r="E69"/>
  <c r="F69" s="1"/>
  <c r="H70"/>
  <c r="E71"/>
  <c r="F71" s="1"/>
  <c r="E72"/>
  <c r="F72" s="1"/>
  <c r="E73"/>
  <c r="F73" s="1"/>
  <c r="G90"/>
  <c r="E96"/>
  <c r="F96" s="1"/>
  <c r="HW31" i="6"/>
  <c r="D51" i="7" s="1"/>
  <c r="D36" i="10"/>
  <c r="G37"/>
  <c r="G36" s="1"/>
  <c r="F51"/>
  <c r="G56"/>
  <c r="D57"/>
  <c r="G57" s="1"/>
  <c r="D58"/>
  <c r="G58" s="1"/>
  <c r="D62"/>
  <c r="G62" s="1"/>
  <c r="D66"/>
  <c r="G66" s="1"/>
  <c r="D70"/>
  <c r="G70" s="1"/>
  <c r="G95"/>
  <c r="E93"/>
  <c r="H94"/>
  <c r="H93" s="1"/>
  <c r="H19"/>
  <c r="H31"/>
  <c r="H37"/>
  <c r="D47"/>
  <c r="G47" s="1"/>
  <c r="G46"/>
  <c r="D78"/>
  <c r="G79"/>
  <c r="G78" s="1"/>
  <c r="G82"/>
  <c r="E32"/>
  <c r="F32" s="1"/>
  <c r="G29"/>
  <c r="G28" s="1"/>
  <c r="D28"/>
  <c r="D40"/>
  <c r="G41"/>
  <c r="E46"/>
  <c r="F46" s="1"/>
  <c r="H79"/>
  <c r="MF13" i="6"/>
  <c r="HX31"/>
  <c r="E51" i="7" s="1"/>
  <c r="H51" s="1"/>
  <c r="S31" i="6"/>
  <c r="D7" i="7" s="1"/>
  <c r="IA13" i="6"/>
  <c r="T31"/>
  <c r="E8" i="7" s="1"/>
  <c r="EE22" i="3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35" i="6" l="1"/>
  <c r="GP35"/>
  <c r="ME33"/>
  <c r="HZ33"/>
  <c r="F83" i="10"/>
  <c r="D55"/>
  <c r="F56"/>
  <c r="E55"/>
  <c r="G55"/>
  <c r="G89"/>
  <c r="F93"/>
  <c r="D89"/>
  <c r="E89"/>
  <c r="F11"/>
  <c r="F91"/>
  <c r="H91"/>
  <c r="E36"/>
  <c r="F36" s="1"/>
  <c r="F39"/>
  <c r="E97"/>
  <c r="F97" s="1"/>
  <c r="F98"/>
  <c r="H26"/>
  <c r="H25" s="1"/>
  <c r="F26"/>
  <c r="F53"/>
  <c r="F57"/>
  <c r="F62"/>
  <c r="H33"/>
  <c r="F33"/>
  <c r="F70"/>
  <c r="F58"/>
  <c r="F47"/>
  <c r="H90"/>
  <c r="F90"/>
  <c r="E78"/>
  <c r="F78" s="1"/>
  <c r="F80"/>
  <c r="H85"/>
  <c r="F85"/>
  <c r="F66"/>
  <c r="G7" i="7"/>
  <c r="F7"/>
  <c r="G51"/>
  <c r="F51"/>
  <c r="G73"/>
  <c r="F73"/>
  <c r="G8"/>
  <c r="F8"/>
  <c r="H73"/>
  <c r="H8"/>
  <c r="V33" i="6"/>
  <c r="H82" i="10"/>
  <c r="G4"/>
  <c r="D81"/>
  <c r="G81"/>
  <c r="E25"/>
  <c r="F25" s="1"/>
  <c r="E81"/>
  <c r="H98"/>
  <c r="H97" s="1"/>
  <c r="MD33" i="6"/>
  <c r="HY33"/>
  <c r="G40" i="10"/>
  <c r="H15"/>
  <c r="H22"/>
  <c r="G45"/>
  <c r="H68"/>
  <c r="H63"/>
  <c r="H59"/>
  <c r="D15"/>
  <c r="F15" s="1"/>
  <c r="G16"/>
  <c r="G15" s="1"/>
  <c r="H20"/>
  <c r="H49"/>
  <c r="H29"/>
  <c r="H34"/>
  <c r="H84"/>
  <c r="H4"/>
  <c r="E4"/>
  <c r="G93"/>
  <c r="H46"/>
  <c r="E45"/>
  <c r="H72"/>
  <c r="H65"/>
  <c r="H61"/>
  <c r="H56"/>
  <c r="IA31" i="6"/>
  <c r="H96" i="10"/>
  <c r="H39"/>
  <c r="H36" s="1"/>
  <c r="H41"/>
  <c r="H40" s="1"/>
  <c r="E40"/>
  <c r="F40" s="1"/>
  <c r="H13"/>
  <c r="H80"/>
  <c r="H78" s="1"/>
  <c r="H21"/>
  <c r="D45"/>
  <c r="E10"/>
  <c r="H11"/>
  <c r="H10" s="1"/>
  <c r="G11"/>
  <c r="G10" s="1"/>
  <c r="D10"/>
  <c r="U33" i="6"/>
  <c r="H32" i="10"/>
  <c r="H73"/>
  <c r="H71"/>
  <c r="H69"/>
  <c r="H67"/>
  <c r="H64"/>
  <c r="H60"/>
  <c r="H57"/>
  <c r="H48"/>
  <c r="H83"/>
  <c r="MF31" i="6"/>
  <c r="E28" i="10"/>
  <c r="F28" s="1"/>
  <c r="E18"/>
  <c r="F18" s="1"/>
  <c r="W31" i="6"/>
  <c r="MC35" l="1"/>
  <c r="HX35"/>
  <c r="H55" i="10"/>
  <c r="H89"/>
  <c r="F81"/>
  <c r="F89"/>
  <c r="F45"/>
  <c r="F10"/>
  <c r="F55"/>
  <c r="T35" i="6"/>
  <c r="H81" i="10"/>
  <c r="H28"/>
  <c r="H18"/>
  <c r="H45"/>
  <c r="J5" l="1"/>
  <c r="QX31" i="6"/>
  <c r="E99" i="7" s="1"/>
  <c r="QS31" i="6"/>
  <c r="E98" i="7" s="1"/>
  <c r="QN31" i="6"/>
  <c r="E96" i="7" s="1"/>
  <c r="QE31" i="6"/>
  <c r="E95" i="7" s="1"/>
  <c r="PZ31" i="6"/>
  <c r="E94" i="7" s="1"/>
  <c r="PL31" i="6"/>
  <c r="E91" i="7" s="1"/>
  <c r="PG31" i="6"/>
  <c r="E90" i="7" s="1"/>
  <c r="ON31" i="6"/>
  <c r="E86" i="7" s="1"/>
  <c r="OI31" i="6"/>
  <c r="E85" i="7" s="1"/>
  <c r="OD31" i="6"/>
  <c r="E84" i="7" s="1"/>
  <c r="NT31" i="6"/>
  <c r="E82" i="7" s="1"/>
  <c r="NK31" i="6"/>
  <c r="E80" i="7" s="1"/>
  <c r="NF31" i="6"/>
  <c r="E79" i="7" s="1"/>
  <c r="LS31" i="6"/>
  <c r="E71" i="7" s="1"/>
  <c r="LN31" i="6"/>
  <c r="E70" i="7" s="1"/>
  <c r="LI31" i="6"/>
  <c r="E69" i="7" s="1"/>
  <c r="LD31" i="6"/>
  <c r="E68" i="7" s="1"/>
  <c r="KY31" i="6"/>
  <c r="E67" i="7" s="1"/>
  <c r="KT31" i="6"/>
  <c r="E66" i="7" s="1"/>
  <c r="KJ31" i="6"/>
  <c r="E64" i="7" s="1"/>
  <c r="KE31" i="6"/>
  <c r="E63" i="7" s="1"/>
  <c r="JF31" i="6"/>
  <c r="E58" i="7" s="1"/>
  <c r="IQ31" i="6"/>
  <c r="E54" i="7" s="1"/>
  <c r="HS31" i="6"/>
  <c r="E50" i="7" s="1"/>
  <c r="H50" s="1"/>
  <c r="HI31" i="6"/>
  <c r="E48" i="7" s="1"/>
  <c r="HD31" i="6"/>
  <c r="E47" i="7" s="1"/>
  <c r="E9" i="10"/>
  <c r="FK13" i="6"/>
  <c r="GZ31"/>
  <c r="HJ31"/>
  <c r="LE31"/>
  <c r="LO31"/>
  <c r="NL31"/>
  <c r="NP13"/>
  <c r="OC31"/>
  <c r="D84" i="7" s="1"/>
  <c r="QJ13" i="6"/>
  <c r="QM31"/>
  <c r="D96" i="7" s="1"/>
  <c r="F96" s="1"/>
  <c r="QR31" i="6"/>
  <c r="D98" i="7" s="1"/>
  <c r="RC13" i="6"/>
  <c r="D9" i="10"/>
  <c r="D100" s="1"/>
  <c r="E97" i="7" l="1"/>
  <c r="J4" i="10"/>
  <c r="E78" i="7"/>
  <c r="E93"/>
  <c r="F84"/>
  <c r="E89"/>
  <c r="F9" i="10"/>
  <c r="F98" i="7"/>
  <c r="H70"/>
  <c r="H69"/>
  <c r="H71"/>
  <c r="G9" i="10"/>
  <c r="H9"/>
  <c r="E100"/>
  <c r="H100" s="1"/>
  <c r="JU31" i="6"/>
  <c r="E61" i="7" s="1"/>
  <c r="KO31" i="6"/>
  <c r="E65" i="7" s="1"/>
  <c r="JZ31" i="6"/>
  <c r="E62" i="7" s="1"/>
  <c r="JK31" i="6"/>
  <c r="E59" i="7" s="1"/>
  <c r="JA31" i="6"/>
  <c r="E57" i="7" s="1"/>
  <c r="JP31" i="6"/>
  <c r="E60" i="7" s="1"/>
  <c r="IV31" i="6"/>
  <c r="E56" i="7" s="1"/>
  <c r="GX31" i="6"/>
  <c r="GZ33" s="1"/>
  <c r="NE31"/>
  <c r="IP31"/>
  <c r="PJ13"/>
  <c r="PF31"/>
  <c r="QC13"/>
  <c r="PY31"/>
  <c r="QQ31"/>
  <c r="NW13"/>
  <c r="NS31"/>
  <c r="GY31"/>
  <c r="E46" i="7" s="1"/>
  <c r="QF31" i="6"/>
  <c r="PM31"/>
  <c r="HC31"/>
  <c r="FI22" i="3"/>
  <c r="QT31" i="6"/>
  <c r="QT33" s="1"/>
  <c r="LT31"/>
  <c r="LJ31"/>
  <c r="KZ31"/>
  <c r="KP31"/>
  <c r="KF31"/>
  <c r="JV31"/>
  <c r="JL31"/>
  <c r="JB31"/>
  <c r="IR31"/>
  <c r="NR13"/>
  <c r="OA31"/>
  <c r="QL13"/>
  <c r="RE13"/>
  <c r="OO31"/>
  <c r="OE31"/>
  <c r="OE33" s="1"/>
  <c r="JE31"/>
  <c r="IU31"/>
  <c r="D56" i="7" s="1"/>
  <c r="NU31" i="6"/>
  <c r="KU31"/>
  <c r="KK31"/>
  <c r="KA31"/>
  <c r="JQ31"/>
  <c r="JG31"/>
  <c r="IW31"/>
  <c r="NG31"/>
  <c r="HH31"/>
  <c r="QY31"/>
  <c r="QO31"/>
  <c r="QO33" s="1"/>
  <c r="PH31"/>
  <c r="OJ31"/>
  <c r="NZ31"/>
  <c r="NJ31"/>
  <c r="HT31"/>
  <c r="AJ31"/>
  <c r="AT31"/>
  <c r="BR31"/>
  <c r="CI31"/>
  <c r="E21" i="7" s="1"/>
  <c r="CS31" i="6"/>
  <c r="E23" i="7" s="1"/>
  <c r="DG31" i="6"/>
  <c r="E26" i="7" s="1"/>
  <c r="DU31" i="6"/>
  <c r="E29" i="7" s="1"/>
  <c r="FH31" i="6"/>
  <c r="E37" i="7" s="1"/>
  <c r="FR31" i="6"/>
  <c r="E39" i="7" s="1"/>
  <c r="GJ31" i="6"/>
  <c r="D43" i="7" s="1"/>
  <c r="HN31" i="6"/>
  <c r="E49" i="7" s="1"/>
  <c r="QA31" i="6"/>
  <c r="PK31"/>
  <c r="D91" i="7" s="1"/>
  <c r="F91" s="1"/>
  <c r="KN31" i="6"/>
  <c r="JT31"/>
  <c r="D61" i="7" s="1"/>
  <c r="IZ31" i="6"/>
  <c r="D57" i="7" s="1"/>
  <c r="HO31" i="6"/>
  <c r="HE31"/>
  <c r="DX13"/>
  <c r="QQ13"/>
  <c r="GF31"/>
  <c r="E42" i="7" s="1"/>
  <c r="H42" s="1"/>
  <c r="ET31" i="6"/>
  <c r="E34" i="7" s="1"/>
  <c r="EJ31" i="6"/>
  <c r="DZ31"/>
  <c r="E30" i="7" s="1"/>
  <c r="BH31" i="6"/>
  <c r="QZ31"/>
  <c r="QZ33" s="1"/>
  <c r="NM31"/>
  <c r="NM33" s="1"/>
  <c r="OF31"/>
  <c r="OF33" s="1"/>
  <c r="PN31"/>
  <c r="PN33" s="1"/>
  <c r="QG31"/>
  <c r="QG33" s="1"/>
  <c r="QU31"/>
  <c r="QU33" s="1"/>
  <c r="CA31"/>
  <c r="LZ31"/>
  <c r="DJ13"/>
  <c r="NY31"/>
  <c r="E83" i="7" s="1"/>
  <c r="E81" s="1"/>
  <c r="NH31" i="6"/>
  <c r="NH33" s="1"/>
  <c r="OK31"/>
  <c r="OK33" s="1"/>
  <c r="QB31"/>
  <c r="QB33" s="1"/>
  <c r="RA13"/>
  <c r="QW31"/>
  <c r="QH13"/>
  <c r="QD31"/>
  <c r="OL13"/>
  <c r="OH31"/>
  <c r="OB13"/>
  <c r="NX31"/>
  <c r="D83" i="7" s="1"/>
  <c r="HR31" i="6"/>
  <c r="D50" i="7" s="1"/>
  <c r="EZ31" i="6"/>
  <c r="AH31"/>
  <c r="E9" i="7" s="1"/>
  <c r="H9" s="1"/>
  <c r="AR31" i="6"/>
  <c r="E12" i="7" s="1"/>
  <c r="H12" s="1"/>
  <c r="BF31" i="6"/>
  <c r="E14" i="7" s="1"/>
  <c r="BP31" i="6"/>
  <c r="E17" i="7" s="1"/>
  <c r="CF31" i="6"/>
  <c r="CP31"/>
  <c r="CZ31"/>
  <c r="DN31"/>
  <c r="DW31"/>
  <c r="DW33" s="1"/>
  <c r="EG31"/>
  <c r="EQ31"/>
  <c r="FA31"/>
  <c r="FO31"/>
  <c r="GC31"/>
  <c r="GM31"/>
  <c r="HF31"/>
  <c r="HF33" s="1"/>
  <c r="HP31"/>
  <c r="HP33" s="1"/>
  <c r="HU31"/>
  <c r="HU33" s="1"/>
  <c r="IX31"/>
  <c r="IX33" s="1"/>
  <c r="JH31"/>
  <c r="JH33" s="1"/>
  <c r="JR31"/>
  <c r="KB31"/>
  <c r="KL31"/>
  <c r="KL33" s="1"/>
  <c r="KV31"/>
  <c r="KV33" s="1"/>
  <c r="LF31"/>
  <c r="LF33" s="1"/>
  <c r="LP31"/>
  <c r="LP33" s="1"/>
  <c r="NV31"/>
  <c r="NV33" s="1"/>
  <c r="PI31"/>
  <c r="PI33" s="1"/>
  <c r="QP31"/>
  <c r="QP33" s="1"/>
  <c r="MA13"/>
  <c r="LW31"/>
  <c r="D72" i="7" s="1"/>
  <c r="LG13" i="6"/>
  <c r="LC31"/>
  <c r="KM13"/>
  <c r="KI31"/>
  <c r="KC13"/>
  <c r="JY31"/>
  <c r="D62" i="7" s="1"/>
  <c r="JS13" i="6"/>
  <c r="JO31"/>
  <c r="D60" i="7" s="1"/>
  <c r="EW13" i="6"/>
  <c r="EM13"/>
  <c r="EC13"/>
  <c r="LQ13"/>
  <c r="LM31"/>
  <c r="KW13"/>
  <c r="KS31"/>
  <c r="OQ13"/>
  <c r="OM31"/>
  <c r="D86" i="7" s="1"/>
  <c r="F86" s="1"/>
  <c r="LY31" i="6"/>
  <c r="EU31"/>
  <c r="AM31"/>
  <c r="E11" i="7" s="1"/>
  <c r="BA31" i="6"/>
  <c r="E13" i="7" s="1"/>
  <c r="BK31" i="6"/>
  <c r="E16" i="7" s="1"/>
  <c r="BY31" i="6"/>
  <c r="E19" i="7" s="1"/>
  <c r="CK31" i="6"/>
  <c r="CU31"/>
  <c r="CU33" s="1"/>
  <c r="DI31"/>
  <c r="EB31"/>
  <c r="EL31"/>
  <c r="EL33" s="1"/>
  <c r="EV31"/>
  <c r="FJ31"/>
  <c r="FT31"/>
  <c r="GH31"/>
  <c r="GL31"/>
  <c r="HA31"/>
  <c r="HK31"/>
  <c r="HK33" s="1"/>
  <c r="IS31"/>
  <c r="IS33" s="1"/>
  <c r="JC31"/>
  <c r="JM31"/>
  <c r="JW31"/>
  <c r="KG31"/>
  <c r="KG33" s="1"/>
  <c r="KQ31"/>
  <c r="LA31"/>
  <c r="LA33" s="1"/>
  <c r="LK31"/>
  <c r="LK33" s="1"/>
  <c r="LU31"/>
  <c r="LU33" s="1"/>
  <c r="OP31"/>
  <c r="OP33" s="1"/>
  <c r="LX31"/>
  <c r="E72" i="7" s="1"/>
  <c r="LV13" i="6"/>
  <c r="LR31"/>
  <c r="LL13"/>
  <c r="LH31"/>
  <c r="LB13"/>
  <c r="KX31"/>
  <c r="KH13"/>
  <c r="KD31"/>
  <c r="JN13"/>
  <c r="JJ31"/>
  <c r="FP13"/>
  <c r="FB13"/>
  <c r="EX31"/>
  <c r="D35" i="7" s="1"/>
  <c r="ER13" i="6"/>
  <c r="CV13"/>
  <c r="AO31"/>
  <c r="AO33" s="1"/>
  <c r="BC31"/>
  <c r="BM31"/>
  <c r="CD31"/>
  <c r="E20" i="7" s="1"/>
  <c r="CN31" i="6"/>
  <c r="E22" i="7" s="1"/>
  <c r="CX31" i="6"/>
  <c r="E24" i="7" s="1"/>
  <c r="DL31" i="6"/>
  <c r="E27" i="7" s="1"/>
  <c r="EE31" i="6"/>
  <c r="E31" i="7" s="1"/>
  <c r="EO31" i="6"/>
  <c r="E33" i="7" s="1"/>
  <c r="EY31" i="6"/>
  <c r="E35" i="7" s="1"/>
  <c r="FM31" i="6"/>
  <c r="E38" i="7" s="1"/>
  <c r="GA31" i="6"/>
  <c r="E41" i="7" s="1"/>
  <c r="E40" s="1"/>
  <c r="GK31" i="6"/>
  <c r="E43" i="7" s="1"/>
  <c r="OG31" i="6"/>
  <c r="QV31"/>
  <c r="GN13"/>
  <c r="FW13"/>
  <c r="HV13"/>
  <c r="HB13"/>
  <c r="GI13"/>
  <c r="FY13"/>
  <c r="JI13"/>
  <c r="IY13"/>
  <c r="HG13"/>
  <c r="GD13"/>
  <c r="IT13"/>
  <c r="AY13"/>
  <c r="BW13"/>
  <c r="DE13"/>
  <c r="AW13"/>
  <c r="FF13"/>
  <c r="DO13"/>
  <c r="DA13"/>
  <c r="BD13"/>
  <c r="DS13"/>
  <c r="R13"/>
  <c r="BI13"/>
  <c r="H95" i="7"/>
  <c r="H94"/>
  <c r="FE13" i="6"/>
  <c r="CG13"/>
  <c r="AX13"/>
  <c r="FD13"/>
  <c r="NO13"/>
  <c r="CB13"/>
  <c r="CL13"/>
  <c r="QK13"/>
  <c r="AK13"/>
  <c r="BN13"/>
  <c r="AP13"/>
  <c r="NN13"/>
  <c r="FV13"/>
  <c r="DC13"/>
  <c r="BU13"/>
  <c r="CQ13"/>
  <c r="DQ13"/>
  <c r="HQ13"/>
  <c r="BV13"/>
  <c r="RB13"/>
  <c r="EH13"/>
  <c r="DP13"/>
  <c r="DD13"/>
  <c r="DR13"/>
  <c r="DB13"/>
  <c r="AV13"/>
  <c r="BT13"/>
  <c r="RD13"/>
  <c r="NQ13"/>
  <c r="QI13"/>
  <c r="KR13"/>
  <c r="JD13"/>
  <c r="QV13"/>
  <c r="OG13"/>
  <c r="NI13"/>
  <c r="JX13"/>
  <c r="HL13"/>
  <c r="PO13"/>
  <c r="FU13"/>
  <c r="BS13"/>
  <c r="AU13"/>
  <c r="M13"/>
  <c r="JM33" l="1"/>
  <c r="KQ33"/>
  <c r="FJ33"/>
  <c r="JC33"/>
  <c r="F57" i="7"/>
  <c r="F62"/>
  <c r="JW33" i="6"/>
  <c r="KB33"/>
  <c r="BM33"/>
  <c r="GH33"/>
  <c r="CK33"/>
  <c r="F61" i="7"/>
  <c r="E15"/>
  <c r="HA33" i="6"/>
  <c r="GY35" s="1"/>
  <c r="DI33"/>
  <c r="JR33"/>
  <c r="H93" i="7"/>
  <c r="F60"/>
  <c r="CZ33" i="6"/>
  <c r="GL33"/>
  <c r="GK35" s="1"/>
  <c r="EV33"/>
  <c r="FA33"/>
  <c r="EZ33"/>
  <c r="CA33"/>
  <c r="BC33"/>
  <c r="F35" i="7"/>
  <c r="FT33" i="6"/>
  <c r="EB33"/>
  <c r="E18" i="7"/>
  <c r="GC33" i="6"/>
  <c r="EG33"/>
  <c r="CP33"/>
  <c r="F83" i="7"/>
  <c r="E25"/>
  <c r="AT33" i="6"/>
  <c r="OD35"/>
  <c r="OA33"/>
  <c r="E45" i="7"/>
  <c r="E10"/>
  <c r="H11"/>
  <c r="H10" s="1"/>
  <c r="GM33" i="6"/>
  <c r="EQ33"/>
  <c r="BR33"/>
  <c r="QN35"/>
  <c r="QS35"/>
  <c r="E55" i="7"/>
  <c r="DN33" i="6"/>
  <c r="E36" i="7"/>
  <c r="FO33" i="6"/>
  <c r="CF33"/>
  <c r="LZ33"/>
  <c r="BH33"/>
  <c r="AJ33"/>
  <c r="G100" i="10"/>
  <c r="F100"/>
  <c r="G43" i="7"/>
  <c r="F43"/>
  <c r="QY33" i="6"/>
  <c r="QX35" s="1"/>
  <c r="G72" i="7"/>
  <c r="F72"/>
  <c r="G50"/>
  <c r="F50"/>
  <c r="F56"/>
  <c r="H72"/>
  <c r="H43"/>
  <c r="KW31" i="6"/>
  <c r="D66" i="7"/>
  <c r="F66" s="1"/>
  <c r="JI31" i="6"/>
  <c r="D58" i="7"/>
  <c r="F58" s="1"/>
  <c r="HG31" i="6"/>
  <c r="D47" i="7"/>
  <c r="F47" s="1"/>
  <c r="NW31" i="6"/>
  <c r="D82" i="7"/>
  <c r="JN31" i="6"/>
  <c r="D59" i="7"/>
  <c r="F59" s="1"/>
  <c r="LB31" i="6"/>
  <c r="D67" i="7"/>
  <c r="F67" s="1"/>
  <c r="LV31" i="6"/>
  <c r="D71" i="7"/>
  <c r="F71" s="1"/>
  <c r="KM31" i="6"/>
  <c r="D64" i="7"/>
  <c r="F64" s="1"/>
  <c r="OL31" i="6"/>
  <c r="D85" i="7"/>
  <c r="F85" s="1"/>
  <c r="RA31" i="6"/>
  <c r="D99" i="7"/>
  <c r="E32"/>
  <c r="E28" s="1"/>
  <c r="KR31" i="6"/>
  <c r="D65" i="7"/>
  <c r="F65" s="1"/>
  <c r="NN31" i="6"/>
  <c r="D80" i="7"/>
  <c r="F80" s="1"/>
  <c r="HJ33" i="6"/>
  <c r="HI35" s="1"/>
  <c r="D48" i="7"/>
  <c r="F48" s="1"/>
  <c r="PJ31" i="6"/>
  <c r="D90" i="7"/>
  <c r="D46"/>
  <c r="H20"/>
  <c r="LQ31" i="6"/>
  <c r="D70" i="7"/>
  <c r="F70" s="1"/>
  <c r="NI31" i="6"/>
  <c r="D79" i="7"/>
  <c r="KH31" i="6"/>
  <c r="D63" i="7"/>
  <c r="F63" s="1"/>
  <c r="LL31" i="6"/>
  <c r="D69" i="7"/>
  <c r="F69" s="1"/>
  <c r="LE33" i="6"/>
  <c r="LD35" s="1"/>
  <c r="D68" i="7"/>
  <c r="F68" s="1"/>
  <c r="QH31" i="6"/>
  <c r="D95" i="7"/>
  <c r="F95" s="1"/>
  <c r="QC31" i="6"/>
  <c r="D94" i="7"/>
  <c r="IT31" i="6"/>
  <c r="D54" i="7"/>
  <c r="F54" s="1"/>
  <c r="NG33" i="6"/>
  <c r="NF35" s="1"/>
  <c r="JX31"/>
  <c r="KC31"/>
  <c r="NU33"/>
  <c r="NT35" s="1"/>
  <c r="JB33"/>
  <c r="HB31"/>
  <c r="D19"/>
  <c r="PH33"/>
  <c r="PG35" s="1"/>
  <c r="QA33"/>
  <c r="PZ35" s="1"/>
  <c r="IR33"/>
  <c r="IQ35" s="1"/>
  <c r="IY31"/>
  <c r="G17"/>
  <c r="G24"/>
  <c r="G21"/>
  <c r="G14"/>
  <c r="G22"/>
  <c r="G23"/>
  <c r="G20"/>
  <c r="G18"/>
  <c r="G19"/>
  <c r="G15"/>
  <c r="G16"/>
  <c r="F21"/>
  <c r="D13"/>
  <c r="D14"/>
  <c r="F17"/>
  <c r="D24"/>
  <c r="D28"/>
  <c r="F14"/>
  <c r="F20"/>
  <c r="JD31"/>
  <c r="F19"/>
  <c r="F13"/>
  <c r="F24"/>
  <c r="F28"/>
  <c r="F27"/>
  <c r="E24"/>
  <c r="E17"/>
  <c r="E22"/>
  <c r="G25"/>
  <c r="G29"/>
  <c r="F15"/>
  <c r="D27"/>
  <c r="F30"/>
  <c r="F25"/>
  <c r="F29"/>
  <c r="E20"/>
  <c r="E13"/>
  <c r="E18"/>
  <c r="G28"/>
  <c r="G13"/>
  <c r="D29"/>
  <c r="F22"/>
  <c r="F26"/>
  <c r="F23"/>
  <c r="E16"/>
  <c r="E28"/>
  <c r="E23"/>
  <c r="E15"/>
  <c r="G27"/>
  <c r="F18"/>
  <c r="F16"/>
  <c r="E14"/>
  <c r="E21"/>
  <c r="E19"/>
  <c r="G26"/>
  <c r="G30"/>
  <c r="E27"/>
  <c r="E29"/>
  <c r="E26"/>
  <c r="E25"/>
  <c r="E30"/>
  <c r="D26"/>
  <c r="D22"/>
  <c r="D18"/>
  <c r="D16"/>
  <c r="D25"/>
  <c r="D23"/>
  <c r="D30"/>
  <c r="D21"/>
  <c r="D20"/>
  <c r="D15"/>
  <c r="D17"/>
  <c r="HE33"/>
  <c r="HD35" s="1"/>
  <c r="JG33"/>
  <c r="JF35" s="1"/>
  <c r="IW33"/>
  <c r="IV35" s="1"/>
  <c r="JV33"/>
  <c r="HL31"/>
  <c r="PM33"/>
  <c r="PL35" s="1"/>
  <c r="KP33"/>
  <c r="OO33"/>
  <c r="ON35" s="1"/>
  <c r="NL33"/>
  <c r="NK35" s="1"/>
  <c r="OQ31"/>
  <c r="JQ33"/>
  <c r="LG31"/>
  <c r="PO31"/>
  <c r="GN31"/>
  <c r="NZ33"/>
  <c r="NY35" s="1"/>
  <c r="LY33"/>
  <c r="LX35" s="1"/>
  <c r="JS31"/>
  <c r="QF33"/>
  <c r="QE35" s="1"/>
  <c r="JL33"/>
  <c r="JK35" s="1"/>
  <c r="KZ33"/>
  <c r="KY35" s="1"/>
  <c r="KA33"/>
  <c r="QJ31"/>
  <c r="OB31"/>
  <c r="KF33"/>
  <c r="KE35" s="1"/>
  <c r="LT33"/>
  <c r="LS35" s="1"/>
  <c r="KU33"/>
  <c r="KT35" s="1"/>
  <c r="OJ33"/>
  <c r="OI35" s="1"/>
  <c r="FF31"/>
  <c r="LJ33"/>
  <c r="LI35" s="1"/>
  <c r="KK33"/>
  <c r="KJ35" s="1"/>
  <c r="LO33"/>
  <c r="LN35" s="1"/>
  <c r="HT33"/>
  <c r="HS35" s="1"/>
  <c r="FD31"/>
  <c r="QL31"/>
  <c r="HV31"/>
  <c r="ND31"/>
  <c r="QK31"/>
  <c r="MA31"/>
  <c r="QI31"/>
  <c r="FB31"/>
  <c r="H35" i="7"/>
  <c r="G35"/>
  <c r="EY35" i="6" l="1"/>
  <c r="KO35"/>
  <c r="JU35"/>
  <c r="JA35"/>
  <c r="JZ35"/>
  <c r="JP35"/>
  <c r="F46" i="7"/>
  <c r="D55"/>
  <c r="F55" s="1"/>
  <c r="F79"/>
  <c r="D78"/>
  <c r="F78" s="1"/>
  <c r="F99"/>
  <c r="D97"/>
  <c r="F97" s="1"/>
  <c r="F82"/>
  <c r="D81"/>
  <c r="F81" s="1"/>
  <c r="D93"/>
  <c r="F93" s="1"/>
  <c r="F94"/>
  <c r="D89"/>
  <c r="F89" s="1"/>
  <c r="F90"/>
  <c r="G69"/>
  <c r="G71"/>
  <c r="G70"/>
  <c r="G47"/>
  <c r="H32"/>
  <c r="F4" i="10"/>
  <c r="G94" i="7"/>
  <c r="G93" s="1"/>
  <c r="G95"/>
  <c r="I31" i="6" l="1"/>
  <c r="D5" i="7" s="1"/>
  <c r="J31" i="6"/>
  <c r="E5" i="7" s="1"/>
  <c r="K31" i="6"/>
  <c r="L31"/>
  <c r="O31"/>
  <c r="E6" i="7" s="1"/>
  <c r="P31" i="6"/>
  <c r="Q31"/>
  <c r="AG31"/>
  <c r="D9" i="7" s="1"/>
  <c r="AI31" i="6"/>
  <c r="AL31"/>
  <c r="D11" i="7" s="1"/>
  <c r="AN31" i="6"/>
  <c r="AQ31"/>
  <c r="D12" i="7" s="1"/>
  <c r="AS31" i="6"/>
  <c r="AZ31"/>
  <c r="BB31"/>
  <c r="BE31"/>
  <c r="BG31"/>
  <c r="BJ31"/>
  <c r="BL31"/>
  <c r="BO31"/>
  <c r="BQ31"/>
  <c r="BX31"/>
  <c r="BZ31"/>
  <c r="CC31"/>
  <c r="CE31"/>
  <c r="CH31"/>
  <c r="CJ31"/>
  <c r="CM31"/>
  <c r="CO31"/>
  <c r="CR31"/>
  <c r="CT31"/>
  <c r="CW31"/>
  <c r="CY31"/>
  <c r="DF31"/>
  <c r="DH31"/>
  <c r="DK31"/>
  <c r="DM31"/>
  <c r="DT31"/>
  <c r="DV31"/>
  <c r="DY31"/>
  <c r="EA31"/>
  <c r="ED31"/>
  <c r="EF31"/>
  <c r="EI31"/>
  <c r="EK31"/>
  <c r="EN31"/>
  <c r="EP31"/>
  <c r="ES31"/>
  <c r="D34" i="7" s="1"/>
  <c r="F34" s="1"/>
  <c r="FG31" i="6"/>
  <c r="FI31"/>
  <c r="FL31"/>
  <c r="FN31"/>
  <c r="FQ31"/>
  <c r="FS31"/>
  <c r="FZ31"/>
  <c r="GB31"/>
  <c r="GG31"/>
  <c r="NP31"/>
  <c r="NO31"/>
  <c r="Q33" l="1"/>
  <c r="E4" i="7"/>
  <c r="F9"/>
  <c r="G9"/>
  <c r="L33" i="6"/>
  <c r="EK33"/>
  <c r="EJ35" s="1"/>
  <c r="CE33"/>
  <c r="CD35" s="1"/>
  <c r="AS33"/>
  <c r="AR35" s="1"/>
  <c r="F5" i="7"/>
  <c r="G11"/>
  <c r="D10"/>
  <c r="F10" s="1"/>
  <c r="F11"/>
  <c r="F12"/>
  <c r="G12"/>
  <c r="H6"/>
  <c r="DJ31" i="6"/>
  <c r="D26" i="7"/>
  <c r="CB31" i="6"/>
  <c r="D19" i="7"/>
  <c r="FU31" i="6"/>
  <c r="D39" i="7"/>
  <c r="F39" s="1"/>
  <c r="FK31" i="6"/>
  <c r="D37" i="7"/>
  <c r="ER31" i="6"/>
  <c r="D33" i="7"/>
  <c r="F33" s="1"/>
  <c r="DX31" i="6"/>
  <c r="D29" i="7"/>
  <c r="CL31" i="6"/>
  <c r="D21" i="7"/>
  <c r="F21" s="1"/>
  <c r="BN31" i="6"/>
  <c r="D16" i="7"/>
  <c r="AP31" i="6"/>
  <c r="GD31"/>
  <c r="D41" i="7"/>
  <c r="FP31" i="6"/>
  <c r="D38" i="7"/>
  <c r="F38" s="1"/>
  <c r="EH31" i="6"/>
  <c r="D31" i="7"/>
  <c r="F31" s="1"/>
  <c r="CV31" i="6"/>
  <c r="D23" i="7"/>
  <c r="F23" s="1"/>
  <c r="BD31" i="6"/>
  <c r="D13" i="7"/>
  <c r="F13" s="1"/>
  <c r="EM31" i="6"/>
  <c r="D32" i="7"/>
  <c r="F32" s="1"/>
  <c r="EC31" i="6"/>
  <c r="D30" i="7"/>
  <c r="F30" s="1"/>
  <c r="DO31" i="6"/>
  <c r="D27" i="7"/>
  <c r="F27" s="1"/>
  <c r="DA31" i="6"/>
  <c r="D24" i="7"/>
  <c r="F24" s="1"/>
  <c r="CQ31" i="6"/>
  <c r="D22" i="7"/>
  <c r="F22" s="1"/>
  <c r="CG31" i="6"/>
  <c r="D20" i="7"/>
  <c r="F20" s="1"/>
  <c r="BS31" i="6"/>
  <c r="D17" i="7"/>
  <c r="F17" s="1"/>
  <c r="BI31" i="6"/>
  <c r="D14" i="7"/>
  <c r="F14" s="1"/>
  <c r="AU31" i="6"/>
  <c r="AK31"/>
  <c r="AI33"/>
  <c r="AH35" s="1"/>
  <c r="M31"/>
  <c r="K33"/>
  <c r="DV33"/>
  <c r="DU35" s="1"/>
  <c r="BZ33"/>
  <c r="BY35" s="1"/>
  <c r="BB33"/>
  <c r="BA35" s="1"/>
  <c r="GB33"/>
  <c r="GA35" s="1"/>
  <c r="FI33"/>
  <c r="FH35" s="1"/>
  <c r="DH33"/>
  <c r="DG35" s="1"/>
  <c r="EA33"/>
  <c r="DZ35" s="1"/>
  <c r="DM33"/>
  <c r="DL35" s="1"/>
  <c r="CY33"/>
  <c r="CX35" s="1"/>
  <c r="CO33"/>
  <c r="CN35" s="1"/>
  <c r="BQ33"/>
  <c r="BP35" s="1"/>
  <c r="BG33"/>
  <c r="BF35" s="1"/>
  <c r="EW31"/>
  <c r="EU33"/>
  <c r="ET35" s="1"/>
  <c r="FS33"/>
  <c r="FR35" s="1"/>
  <c r="EP33"/>
  <c r="EO35" s="1"/>
  <c r="EF33"/>
  <c r="EE35" s="1"/>
  <c r="CT33"/>
  <c r="CS35" s="1"/>
  <c r="CJ33"/>
  <c r="CI35" s="1"/>
  <c r="BL33"/>
  <c r="BK35" s="1"/>
  <c r="AN33"/>
  <c r="AM35" s="1"/>
  <c r="FN33"/>
  <c r="FM35" s="1"/>
  <c r="AC31"/>
  <c r="N31"/>
  <c r="D6" i="7" s="1"/>
  <c r="GT31" i="6"/>
  <c r="GE31"/>
  <c r="GG33" s="1"/>
  <c r="GF35" s="1"/>
  <c r="HM31"/>
  <c r="D49" i="7" s="1"/>
  <c r="FE31" i="6"/>
  <c r="FC31"/>
  <c r="IL31"/>
  <c r="NC31"/>
  <c r="IN31"/>
  <c r="GV31"/>
  <c r="IO31"/>
  <c r="NB31"/>
  <c r="IM31"/>
  <c r="GU31"/>
  <c r="GW31"/>
  <c r="PB31"/>
  <c r="PV31"/>
  <c r="RE31"/>
  <c r="FX31"/>
  <c r="AX31"/>
  <c r="RD31"/>
  <c r="PW31"/>
  <c r="PU31"/>
  <c r="DR31"/>
  <c r="DS31"/>
  <c r="BV31"/>
  <c r="AY31"/>
  <c r="BW31"/>
  <c r="AV31"/>
  <c r="DB31"/>
  <c r="DC31"/>
  <c r="RC31"/>
  <c r="PC31"/>
  <c r="NR31"/>
  <c r="RB31"/>
  <c r="PX31"/>
  <c r="NQ31"/>
  <c r="FY31"/>
  <c r="DP31"/>
  <c r="DD31"/>
  <c r="BU31"/>
  <c r="PD31"/>
  <c r="AW31"/>
  <c r="FV31"/>
  <c r="DQ31"/>
  <c r="DE31"/>
  <c r="PE31"/>
  <c r="BT31"/>
  <c r="FW31"/>
  <c r="G6" i="7" l="1"/>
  <c r="F6"/>
  <c r="F16"/>
  <c r="D15"/>
  <c r="F15" s="1"/>
  <c r="F29"/>
  <c r="D28"/>
  <c r="F28" s="1"/>
  <c r="F37"/>
  <c r="D36"/>
  <c r="F36" s="1"/>
  <c r="D18"/>
  <c r="F18" s="1"/>
  <c r="F19"/>
  <c r="D4"/>
  <c r="F26"/>
  <c r="D25"/>
  <c r="F25" s="1"/>
  <c r="G10"/>
  <c r="F49"/>
  <c r="D45"/>
  <c r="F45" s="1"/>
  <c r="F41"/>
  <c r="GI31" i="6"/>
  <c r="D42" i="7"/>
  <c r="F42" s="1"/>
  <c r="G20"/>
  <c r="R31" i="6"/>
  <c r="J35"/>
  <c r="AD31"/>
  <c r="E31"/>
  <c r="E100" i="7" s="1"/>
  <c r="AF31" i="6"/>
  <c r="G31"/>
  <c r="AE31"/>
  <c r="NA31"/>
  <c r="D31"/>
  <c r="D100" i="7" s="1"/>
  <c r="HQ31" i="6"/>
  <c r="HO33"/>
  <c r="HN35" s="1"/>
  <c r="P33"/>
  <c r="O35" s="1"/>
  <c r="G32" i="7"/>
  <c r="H39"/>
  <c r="H67"/>
  <c r="H41"/>
  <c r="H40" s="1"/>
  <c r="H48"/>
  <c r="H68"/>
  <c r="H66"/>
  <c r="G80"/>
  <c r="G64"/>
  <c r="G60"/>
  <c r="G39"/>
  <c r="G96"/>
  <c r="G56"/>
  <c r="G84"/>
  <c r="G65"/>
  <c r="G61"/>
  <c r="G57"/>
  <c r="G79"/>
  <c r="G63"/>
  <c r="G68"/>
  <c r="G83"/>
  <c r="G54"/>
  <c r="G67"/>
  <c r="G99"/>
  <c r="G85"/>
  <c r="G66"/>
  <c r="G62"/>
  <c r="G58"/>
  <c r="G48"/>
  <c r="G82"/>
  <c r="G41"/>
  <c r="G86"/>
  <c r="G59"/>
  <c r="G90"/>
  <c r="G49"/>
  <c r="G91"/>
  <c r="F100" l="1"/>
  <c r="G89"/>
  <c r="G78"/>
  <c r="G81"/>
  <c r="D40"/>
  <c r="F40" s="1"/>
  <c r="G55"/>
  <c r="G42"/>
  <c r="G40" s="1"/>
  <c r="D33" i="6"/>
  <c r="H31"/>
  <c r="H46" i="7"/>
  <c r="H99"/>
  <c r="G98"/>
  <c r="G97" s="1"/>
  <c r="H47"/>
  <c r="H23"/>
  <c r="G46"/>
  <c r="G45" s="1"/>
  <c r="H24" i="6"/>
  <c r="H15"/>
  <c r="H22"/>
  <c r="H29"/>
  <c r="H27"/>
  <c r="H18"/>
  <c r="H14"/>
  <c r="H17"/>
  <c r="H16"/>
  <c r="H30"/>
  <c r="H25"/>
  <c r="H19"/>
  <c r="H20"/>
  <c r="H28"/>
  <c r="H26"/>
  <c r="H23"/>
  <c r="H21"/>
  <c r="H79" i="7" l="1"/>
  <c r="H90"/>
  <c r="H82"/>
  <c r="H56"/>
  <c r="H98"/>
  <c r="H97" s="1"/>
  <c r="H86" l="1"/>
  <c r="H96"/>
  <c r="H57"/>
  <c r="H91"/>
  <c r="H89" s="1"/>
  <c r="H80"/>
  <c r="H78" s="1"/>
  <c r="H49"/>
  <c r="H45" s="1"/>
  <c r="H61"/>
  <c r="H58"/>
  <c r="H63"/>
  <c r="H60"/>
  <c r="H65"/>
  <c r="H62"/>
  <c r="H59"/>
  <c r="H64"/>
  <c r="H83"/>
  <c r="H84"/>
  <c r="H85"/>
  <c r="H54"/>
  <c r="G5"/>
  <c r="G4" s="1"/>
  <c r="H55" l="1"/>
  <c r="H81"/>
  <c r="H14"/>
  <c r="H17"/>
  <c r="H19"/>
  <c r="H21"/>
  <c r="H22"/>
  <c r="H24"/>
  <c r="H29"/>
  <c r="H31"/>
  <c r="H33"/>
  <c r="H34"/>
  <c r="H37"/>
  <c r="H38"/>
  <c r="G19"/>
  <c r="G38"/>
  <c r="G14"/>
  <c r="G17"/>
  <c r="G21"/>
  <c r="G13"/>
  <c r="G22"/>
  <c r="G24"/>
  <c r="G27"/>
  <c r="G29"/>
  <c r="G31"/>
  <c r="G33"/>
  <c r="G34"/>
  <c r="H36" l="1"/>
  <c r="H18"/>
  <c r="H5"/>
  <c r="H4" s="1"/>
  <c r="H27"/>
  <c r="H13"/>
  <c r="G16"/>
  <c r="G15" s="1"/>
  <c r="H26"/>
  <c r="H16"/>
  <c r="H15" s="1"/>
  <c r="G26"/>
  <c r="G25" s="1"/>
  <c r="G37"/>
  <c r="G36" s="1"/>
  <c r="G30"/>
  <c r="G28" s="1"/>
  <c r="G23"/>
  <c r="G18" s="1"/>
  <c r="F31" i="6"/>
  <c r="H25" i="7" l="1"/>
  <c r="G100"/>
  <c r="G102" s="1"/>
  <c r="F33" i="6"/>
  <c r="H30" i="7"/>
  <c r="H28" s="1"/>
  <c r="H13" i="6"/>
  <c r="H100" i="7" l="1"/>
  <c r="F4"/>
  <c r="D35" i="6" l="1"/>
  <c r="E35" l="1"/>
  <c r="J100" i="10"/>
  <c r="I100"/>
</calcChain>
</file>

<file path=xl/sharedStrings.xml><?xml version="1.0" encoding="utf-8"?>
<sst xmlns="http://schemas.openxmlformats.org/spreadsheetml/2006/main" count="2153" uniqueCount="181">
  <si>
    <t>ПРИЛОЖЕНИЕ № 1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</si>
  <si>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</si>
  <si>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</si>
  <si>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</si>
  <si>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</si>
  <si>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</si>
  <si>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</si>
  <si>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</si>
  <si>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</si>
  <si>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</si>
  <si>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</si>
  <si>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</si>
  <si>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</si>
  <si>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</si>
  <si>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</si>
  <si>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</si>
  <si>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</si>
  <si>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</si>
  <si>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</si>
  <si>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</si>
  <si>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</si>
  <si>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</si>
  <si>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</si>
  <si>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</si>
  <si>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</si>
  <si>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</si>
  <si>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</si>
  <si>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</si>
  <si>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</si>
  <si>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</si>
  <si>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</si>
  <si>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</si>
  <si>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</si>
  <si>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</si>
  <si>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</si>
  <si>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</si>
  <si>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</si>
  <si>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</si>
  <si>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</si>
  <si>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</si>
  <si>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</si>
  <si>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</si>
  <si>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</si>
  <si>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НУЗ "Дорожная клиническая больница на ст.Самара ОАО "РЖД"</t>
  </si>
  <si>
    <t>ФГБОУ ВО СамГМУ Минздрава России</t>
  </si>
  <si>
    <t>N_GR</t>
  </si>
  <si>
    <t>Данные</t>
  </si>
  <si>
    <t>Итог Количество по полю SUMV</t>
  </si>
  <si>
    <t>Итог Сумма по полю SUMV2</t>
  </si>
  <si>
    <t>CODE_MO</t>
  </si>
  <si>
    <t>Количество по полю SUMV</t>
  </si>
  <si>
    <t>Сумма по полю SUMV2</t>
  </si>
  <si>
    <t>Сумма по полю SUMV3</t>
  </si>
  <si>
    <t>Сумма по полю SUMV4</t>
  </si>
  <si>
    <t>Общий итог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</si>
  <si>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</si>
  <si>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</si>
  <si>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</si>
  <si>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</si>
  <si>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</si>
  <si>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</si>
  <si>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</si>
  <si>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</si>
  <si>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</si>
  <si>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</si>
  <si>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</si>
  <si>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</si>
  <si>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Ответсвенный сотрудник</t>
  </si>
  <si>
    <t>ФИО</t>
  </si>
  <si>
    <t>Контактный номер</t>
  </si>
  <si>
    <t>Дмитрий Леонидович Курбека(?)</t>
  </si>
  <si>
    <t>(8464)35-47-15</t>
  </si>
  <si>
    <t>Экономический отдел</t>
  </si>
  <si>
    <t>(8482)52-60-64</t>
  </si>
  <si>
    <t>8(8482) 93-52-78 04021@mail.medlan.samara.ru  hospital2@toicom.ru</t>
  </si>
  <si>
    <t>Отдел экономического планирования</t>
  </si>
  <si>
    <t>Демина Анна Викторовна</t>
  </si>
  <si>
    <t>(8482)79-03-20</t>
  </si>
  <si>
    <t>Широких Ольга Ивановна</t>
  </si>
  <si>
    <t>(8482)79-00-15</t>
  </si>
  <si>
    <t>Ольга Евгеньевна (отдел статистики)</t>
  </si>
  <si>
    <t>207-08-25</t>
  </si>
  <si>
    <t>Павлова Юлия Александровна</t>
  </si>
  <si>
    <t>975-34-24</t>
  </si>
  <si>
    <t>207-31-03</t>
  </si>
  <si>
    <t>372-51-78</t>
  </si>
  <si>
    <t>373-70-38</t>
  </si>
  <si>
    <t>203-98-08 (доб 124)</t>
  </si>
  <si>
    <t>Ларионова М.М.</t>
  </si>
  <si>
    <t>372-05-87</t>
  </si>
  <si>
    <t>Силантьева Светлана Сергеевна</t>
  </si>
  <si>
    <t>372-21-99</t>
  </si>
  <si>
    <t>ООО "РМЦ"</t>
  </si>
  <si>
    <t>Плановый отдел</t>
  </si>
  <si>
    <t>332-03-61</t>
  </si>
  <si>
    <t>ГБУЗ СО  "ТГДКБ"</t>
  </si>
  <si>
    <t>ЧУЗ "КБ "РЖД-Медицина" г. Самара"</t>
  </si>
  <si>
    <t xml:space="preserve"> Корендясов Павел Павлович </t>
  </si>
  <si>
    <t xml:space="preserve"> 8-927-013-22-23 </t>
  </si>
  <si>
    <t>Гуменчук</t>
  </si>
  <si>
    <t>8-929-707-55-70</t>
  </si>
  <si>
    <t>ООО «Наука»</t>
  </si>
  <si>
    <t>Медицинский университет "Реавиз"</t>
  </si>
  <si>
    <t>АО «Медицинская компания ИДК»</t>
  </si>
  <si>
    <t>Затраты</t>
  </si>
  <si>
    <t>Козлова Дина Рафиковна 999964</t>
  </si>
  <si>
    <t>plan3409@mail.ru</t>
  </si>
  <si>
    <t>Анна Александровна</t>
  </si>
  <si>
    <t>eco@tltgdb.ru</t>
  </si>
  <si>
    <t>tv.davidian@yandex.ru</t>
  </si>
  <si>
    <t xml:space="preserve">(8482)630081 (154) </t>
  </si>
  <si>
    <t>kadochnikova_mn@tgkb1.com</t>
  </si>
  <si>
    <t>Кадочникова Марина Николаевна</t>
  </si>
  <si>
    <t>shirokih_tgkb5@mail.ru</t>
  </si>
  <si>
    <t>o.nikitina@samara-pirogova.ru</t>
  </si>
  <si>
    <t>gkb2.semashko@gmail.com</t>
  </si>
  <si>
    <t>Ольга Владимировна</t>
  </si>
  <si>
    <t>matveevvg@sokb.ru</t>
  </si>
  <si>
    <t>Матвеев Виталий Гурьевич</t>
  </si>
  <si>
    <t>gdb1-po@yandex.ru</t>
  </si>
  <si>
    <t>994-26-04, 994-44-64</t>
  </si>
  <si>
    <t>Елена Александровна</t>
  </si>
  <si>
    <t>NesinovaEA@samaraonko.ru</t>
  </si>
  <si>
    <t>dm.haritonov@mail.ru</t>
  </si>
  <si>
    <t>Даниил Харитонов</t>
  </si>
  <si>
    <t>Елена Александровна Несинова</t>
  </si>
  <si>
    <t>dkb-samara@dkb63.ru</t>
  </si>
  <si>
    <t>Скворцова Любовь Ивановна</t>
  </si>
  <si>
    <t>l.i.skvortsova@samsmu.ru</t>
  </si>
  <si>
    <t>Борисов Олег Юрьевич</t>
  </si>
  <si>
    <t>8-927-019-86-44</t>
  </si>
  <si>
    <t>Моисеева Елена Викторовна 89879589798</t>
  </si>
  <si>
    <t>e.moiseeva@mcclinics.ru</t>
  </si>
  <si>
    <t>Елена</t>
  </si>
  <si>
    <t>economist1@glaza63.ru</t>
  </si>
  <si>
    <t>Алексеева Светлана Викторовна 89377373518</t>
  </si>
  <si>
    <t>skvd.fin.otdel@yandex.ru</t>
  </si>
  <si>
    <t>Рычкова Наталия Николаевна 89198080873</t>
  </si>
  <si>
    <t>Рычкова Наталия Николаевна</t>
  </si>
  <si>
    <t>Приемная 89272045934</t>
  </si>
  <si>
    <t>8-919-808-08-73</t>
  </si>
  <si>
    <t>rychnataliya@gmail.com</t>
  </si>
  <si>
    <t xml:space="preserve">Котенкова Елена </t>
  </si>
  <si>
    <t>Анощенко Т.А. (отдел статистики)</t>
  </si>
  <si>
    <t>соцп6030 випнет</t>
  </si>
  <si>
    <t>Гражданкина Оксана Анатольевна</t>
  </si>
  <si>
    <t>oms@zrenie-samara.ru</t>
  </si>
  <si>
    <t>323-00-15 (доб 280)</t>
  </si>
  <si>
    <t xml:space="preserve">Давидянц Татьяна Владимировна, Белова Елена         </t>
  </si>
  <si>
    <t>лпу_9001 дорожнвая клин бол ржд</t>
  </si>
  <si>
    <t>Хирургия</t>
  </si>
  <si>
    <t>Предложение от МО</t>
  </si>
  <si>
    <t>кол-во</t>
  </si>
  <si>
    <t>сумма</t>
  </si>
  <si>
    <t>8-927-725-34-09, 374-91-01</t>
  </si>
  <si>
    <t xml:space="preserve">ГБУЗ СО "Сызранская ЦГРБ" 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</si>
  <si>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2024 год</t>
  </si>
  <si>
    <t>на 01.02.2024</t>
  </si>
  <si>
    <t>Исполнение объемов ВМП за январь 2024 года</t>
  </si>
  <si>
    <t>ГБУЗ СО "ТГКБ №1"</t>
  </si>
  <si>
    <t>ГБУЗ СГКБ №1 им.Н.И.Пирогова</t>
  </si>
  <si>
    <t>ГБУЗ  "СОКВД"</t>
  </si>
  <si>
    <t>ГБУЗ СОККД им.В.П.Полякова</t>
  </si>
  <si>
    <t>АО "Медицинская компания ИДК"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</si>
  <si>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11.01.2024 № 1-2024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</si>
  <si>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 протоколу Комиссии по разработке территориальной программы ОМС от 11.01.2024 № 1-2024</t>
  </si>
  <si>
    <t>PLAT</t>
  </si>
  <si>
    <t>63</t>
  </si>
  <si>
    <t>630098</t>
  </si>
  <si>
    <t>630105</t>
  </si>
  <si>
    <t>630107</t>
  </si>
  <si>
    <t>630036</t>
  </si>
  <si>
    <t>630047</t>
  </si>
  <si>
    <t>630050</t>
  </si>
  <si>
    <t>630063</t>
  </si>
  <si>
    <t>630064</t>
  </si>
  <si>
    <t>630066</t>
  </si>
  <si>
    <t>630101</t>
  </si>
  <si>
    <t>630104</t>
  </si>
  <si>
    <t>630112</t>
  </si>
  <si>
    <t>630123</t>
  </si>
</sst>
</file>

<file path=xl/styles.xml><?xml version="1.0" encoding="utf-8"?>
<styleSheet xmlns="http://schemas.openxmlformats.org/spreadsheetml/2006/main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&quot;See Note &quot;\ #"/>
    <numFmt numFmtId="170" formatCode="_-* #,##0.00\ _р_._-;\-* #,##0.00\ _р_._-;_-* &quot;-&quot;??\ _р_._-;_-@_-"/>
    <numFmt numFmtId="171" formatCode="_-* #,##0.00_р_._-;\-* #,##0.00_р_._-;_-* \-??_р_._-;_-@_-"/>
    <numFmt numFmtId="172" formatCode="0.0%"/>
    <numFmt numFmtId="173" formatCode="_-* #,##0.00000\ _₽_-;\-* #,##0.00000\ _₽_-;_-* &quot;-&quot;??\ _₽_-;_-@_-"/>
    <numFmt numFmtId="174" formatCode="_-* #,##0.000\ _₽_-;\-* #,##0.000\ _₽_-;_-* &quot;-&quot;???\ _₽_-;_-@_-"/>
    <numFmt numFmtId="175" formatCode="_-* #,##0.000_р_._-;\-* #,##0.000_р_._-;_-* &quot;-&quot;???_р_._-;_-@_-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Roman"/>
      <family val="1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indexed="6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ill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20">
      <protection locked="0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6" fillId="24" borderId="0"/>
    <xf numFmtId="0" fontId="17" fillId="25" borderId="21" applyNumberFormat="0" applyAlignment="0" applyProtection="0"/>
    <xf numFmtId="0" fontId="18" fillId="26" borderId="22" applyNumberFormat="0" applyAlignment="0" applyProtection="0"/>
    <xf numFmtId="0" fontId="13" fillId="0" borderId="0"/>
    <xf numFmtId="0" fontId="13" fillId="0" borderId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21" applyNumberFormat="0" applyAlignment="0" applyProtection="0"/>
    <xf numFmtId="0" fontId="25" fillId="0" borderId="26" applyNumberFormat="0" applyFill="0" applyAlignment="0" applyProtection="0"/>
    <xf numFmtId="0" fontId="26" fillId="27" borderId="0" applyNumberFormat="0" applyBorder="0" applyAlignment="0" applyProtection="0"/>
    <xf numFmtId="0" fontId="27" fillId="28" borderId="27" applyNumberFormat="0" applyFont="0" applyAlignment="0" applyProtection="0"/>
    <xf numFmtId="0" fontId="13" fillId="28" borderId="27" applyNumberFormat="0" applyFont="0" applyAlignment="0" applyProtection="0"/>
    <xf numFmtId="0" fontId="28" fillId="25" borderId="28" applyNumberFormat="0" applyAlignment="0" applyProtection="0"/>
    <xf numFmtId="0" fontId="29" fillId="0" borderId="0" applyNumberFormat="0" applyFill="0" applyBorder="0" applyAlignment="0" applyProtection="0"/>
    <xf numFmtId="0" fontId="30" fillId="0" borderId="29" applyNumberFormat="0" applyFill="0" applyAlignment="0" applyProtection="0"/>
    <xf numFmtId="169" fontId="31" fillId="0" borderId="0">
      <alignment horizontal="left"/>
    </xf>
    <xf numFmtId="0" fontId="32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24" fillId="11" borderId="21" applyNumberFormat="0" applyAlignment="0" applyProtection="0"/>
    <xf numFmtId="0" fontId="28" fillId="25" borderId="28" applyNumberFormat="0" applyAlignment="0" applyProtection="0"/>
    <xf numFmtId="0" fontId="17" fillId="25" borderId="21" applyNumberFormat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30" fillId="0" borderId="29" applyNumberFormat="0" applyFill="0" applyAlignment="0" applyProtection="0"/>
    <xf numFmtId="0" fontId="18" fillId="26" borderId="22" applyNumberFormat="0" applyAlignment="0" applyProtection="0"/>
    <xf numFmtId="0" fontId="29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1" fillId="0" borderId="0"/>
    <xf numFmtId="0" fontId="1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6" fillId="0" borderId="0"/>
    <xf numFmtId="0" fontId="13" fillId="0" borderId="0"/>
    <xf numFmtId="0" fontId="37" fillId="0" borderId="0"/>
    <xf numFmtId="0" fontId="37" fillId="0" borderId="0"/>
    <xf numFmtId="0" fontId="2" fillId="0" borderId="0" applyNumberFormat="0" applyFont="0" applyFill="0" applyBorder="0" applyAlignment="0" applyProtection="0">
      <alignment vertical="top"/>
    </xf>
    <xf numFmtId="0" fontId="15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13" fillId="5" borderId="19" applyNumberFormat="0" applyFont="0" applyAlignment="0" applyProtection="0"/>
    <xf numFmtId="0" fontId="13" fillId="28" borderId="27" applyNumberFormat="0" applyFont="0" applyAlignment="0" applyProtection="0"/>
    <xf numFmtId="0" fontId="1" fillId="5" borderId="19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26" applyNumberFormat="0" applyFill="0" applyAlignment="0" applyProtection="0"/>
    <xf numFmtId="0" fontId="38" fillId="0" borderId="0"/>
    <xf numFmtId="0" fontId="32" fillId="0" borderId="0" applyNumberForma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3" fillId="0" borderId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37" fillId="0" borderId="0" applyFill="0" applyBorder="0" applyAlignment="0" applyProtection="0"/>
    <xf numFmtId="0" fontId="20" fillId="8" borderId="0" applyNumberFormat="0" applyBorder="0" applyAlignment="0" applyProtection="0"/>
    <xf numFmtId="0" fontId="11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8" fontId="0" fillId="0" borderId="1" xfId="1" applyNumberFormat="1" applyFont="1" applyBorder="1"/>
    <xf numFmtId="0" fontId="6" fillId="0" borderId="0" xfId="4" applyFill="1"/>
    <xf numFmtId="0" fontId="0" fillId="0" borderId="6" xfId="0" applyFill="1" applyBorder="1"/>
    <xf numFmtId="0" fontId="0" fillId="0" borderId="5" xfId="0" applyFill="1" applyBorder="1"/>
    <xf numFmtId="0" fontId="6" fillId="0" borderId="0" xfId="4" applyFill="1" applyBorder="1"/>
    <xf numFmtId="0" fontId="0" fillId="0" borderId="13" xfId="0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6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/>
    <xf numFmtId="0" fontId="7" fillId="0" borderId="16" xfId="0" applyFont="1" applyBorder="1"/>
    <xf numFmtId="0" fontId="7" fillId="0" borderId="14" xfId="0" applyFont="1" applyBorder="1"/>
    <xf numFmtId="0" fontId="7" fillId="0" borderId="3" xfId="0" applyFont="1" applyBorder="1"/>
    <xf numFmtId="0" fontId="7" fillId="0" borderId="18" xfId="0" applyFont="1" applyBorder="1"/>
    <xf numFmtId="0" fontId="0" fillId="0" borderId="0" xfId="0" applyFont="1"/>
    <xf numFmtId="0" fontId="7" fillId="0" borderId="0" xfId="0" applyFont="1" applyFill="1"/>
    <xf numFmtId="0" fontId="0" fillId="0" borderId="7" xfId="0" applyFill="1" applyBorder="1"/>
    <xf numFmtId="1" fontId="0" fillId="0" borderId="2" xfId="0" applyNumberFormat="1" applyFill="1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9" fillId="0" borderId="1" xfId="7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2" fontId="0" fillId="0" borderId="16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8" fontId="7" fillId="3" borderId="1" xfId="1" applyNumberFormat="1" applyFont="1" applyFill="1" applyBorder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0" fillId="0" borderId="32" xfId="0" applyFill="1" applyBorder="1"/>
    <xf numFmtId="43" fontId="0" fillId="0" borderId="3" xfId="1" applyNumberFormat="1" applyFont="1" applyFill="1" applyBorder="1"/>
    <xf numFmtId="0" fontId="0" fillId="0" borderId="2" xfId="0" applyFill="1" applyBorder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43" fontId="6" fillId="0" borderId="0" xfId="1" applyNumberFormat="1" applyFont="1" applyFill="1"/>
    <xf numFmtId="0" fontId="0" fillId="0" borderId="1" xfId="0" applyFill="1" applyBorder="1"/>
    <xf numFmtId="0" fontId="0" fillId="0" borderId="1" xfId="0" applyNumberFormat="1" applyFill="1" applyBorder="1"/>
    <xf numFmtId="165" fontId="9" fillId="0" borderId="0" xfId="7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7" fontId="0" fillId="0" borderId="16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2" fontId="0" fillId="0" borderId="1" xfId="6" applyNumberFormat="1" applyFont="1" applyFill="1" applyBorder="1" applyAlignment="1">
      <alignment horizontal="center"/>
    </xf>
    <xf numFmtId="165" fontId="0" fillId="0" borderId="16" xfId="3" applyNumberFormat="1" applyFont="1" applyFill="1" applyBorder="1"/>
    <xf numFmtId="165" fontId="0" fillId="0" borderId="16" xfId="0" applyNumberFormat="1" applyFill="1" applyBorder="1"/>
    <xf numFmtId="167" fontId="0" fillId="0" borderId="16" xfId="0" applyNumberFormat="1" applyFill="1" applyBorder="1"/>
    <xf numFmtId="167" fontId="0" fillId="0" borderId="31" xfId="0" applyNumberFormat="1" applyFill="1" applyBorder="1"/>
    <xf numFmtId="0" fontId="0" fillId="0" borderId="3" xfId="0" applyFont="1" applyBorder="1" applyAlignment="1">
      <alignment horizontal="left"/>
    </xf>
    <xf numFmtId="164" fontId="1" fillId="0" borderId="1" xfId="1" applyFont="1" applyBorder="1"/>
    <xf numFmtId="168" fontId="7" fillId="0" borderId="1" xfId="1" applyNumberFormat="1" applyFont="1" applyBorder="1"/>
    <xf numFmtId="165" fontId="0" fillId="0" borderId="1" xfId="0" applyNumberFormat="1" applyFill="1" applyBorder="1"/>
    <xf numFmtId="166" fontId="0" fillId="0" borderId="1" xfId="3" applyNumberFormat="1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165" fontId="0" fillId="0" borderId="0" xfId="0" applyNumberFormat="1" applyFill="1"/>
    <xf numFmtId="168" fontId="0" fillId="0" borderId="0" xfId="1" applyNumberFormat="1" applyFont="1"/>
    <xf numFmtId="168" fontId="0" fillId="0" borderId="9" xfId="1" applyNumberFormat="1" applyFont="1" applyBorder="1" applyAlignment="1">
      <alignment horizontal="center" wrapText="1"/>
    </xf>
    <xf numFmtId="168" fontId="7" fillId="0" borderId="9" xfId="1" applyNumberFormat="1" applyFont="1" applyBorder="1" applyAlignment="1">
      <alignment horizontal="center" wrapText="1"/>
    </xf>
    <xf numFmtId="168" fontId="43" fillId="0" borderId="1" xfId="1" applyNumberFormat="1" applyFont="1" applyFill="1" applyBorder="1"/>
    <xf numFmtId="168" fontId="0" fillId="0" borderId="0" xfId="0" applyNumberFormat="1"/>
    <xf numFmtId="164" fontId="6" fillId="0" borderId="0" xfId="4" applyNumberFormat="1" applyFill="1" applyBorder="1"/>
    <xf numFmtId="0" fontId="45" fillId="0" borderId="0" xfId="198" applyAlignment="1" applyProtection="1"/>
    <xf numFmtId="165" fontId="45" fillId="0" borderId="0" xfId="198" applyNumberFormat="1" applyFill="1" applyBorder="1" applyAlignment="1" applyProtection="1">
      <alignment horizontal="center" vertical="center" wrapText="1"/>
    </xf>
    <xf numFmtId="0" fontId="45" fillId="0" borderId="0" xfId="198" applyFill="1" applyAlignment="1" applyProtection="1"/>
    <xf numFmtId="0" fontId="5" fillId="29" borderId="1" xfId="0" applyFont="1" applyFill="1" applyBorder="1" applyAlignment="1">
      <alignment horizontal="center" vertical="center"/>
    </xf>
    <xf numFmtId="0" fontId="5" fillId="29" borderId="1" xfId="0" applyFont="1" applyFill="1" applyBorder="1" applyAlignment="1">
      <alignment vertical="center" wrapText="1"/>
    </xf>
    <xf numFmtId="165" fontId="9" fillId="29" borderId="1" xfId="7" applyNumberFormat="1" applyFont="1" applyFill="1" applyBorder="1" applyAlignment="1">
      <alignment horizontal="center" vertical="center" wrapText="1"/>
    </xf>
    <xf numFmtId="0" fontId="5" fillId="29" borderId="1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horizontal="center" vertical="center"/>
    </xf>
    <xf numFmtId="0" fontId="5" fillId="30" borderId="1" xfId="0" applyFont="1" applyFill="1" applyBorder="1" applyAlignment="1">
      <alignment vertical="center" wrapText="1"/>
    </xf>
    <xf numFmtId="165" fontId="9" fillId="30" borderId="1" xfId="7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wrapText="1" readingOrder="1"/>
    </xf>
    <xf numFmtId="0" fontId="3" fillId="0" borderId="34" xfId="0" applyFont="1" applyFill="1" applyBorder="1" applyAlignment="1">
      <alignment horizontal="center" vertical="center" wrapText="1" readingOrder="1"/>
    </xf>
    <xf numFmtId="165" fontId="0" fillId="0" borderId="33" xfId="3" applyNumberFormat="1" applyFont="1" applyFill="1" applyBorder="1"/>
    <xf numFmtId="167" fontId="0" fillId="0" borderId="36" xfId="0" applyNumberFormat="1" applyFill="1" applyBorder="1"/>
    <xf numFmtId="165" fontId="7" fillId="0" borderId="38" xfId="0" applyNumberFormat="1" applyFont="1" applyFill="1" applyBorder="1"/>
    <xf numFmtId="167" fontId="7" fillId="0" borderId="38" xfId="0" applyNumberFormat="1" applyFont="1" applyFill="1" applyBorder="1"/>
    <xf numFmtId="165" fontId="7" fillId="0" borderId="39" xfId="0" applyNumberFormat="1" applyFont="1" applyFill="1" applyBorder="1"/>
    <xf numFmtId="167" fontId="7" fillId="0" borderId="39" xfId="0" applyNumberFormat="1" applyFont="1" applyFill="1" applyBorder="1"/>
    <xf numFmtId="167" fontId="7" fillId="0" borderId="40" xfId="0" applyNumberFormat="1" applyFont="1" applyFill="1" applyBorder="1"/>
    <xf numFmtId="0" fontId="3" fillId="0" borderId="35" xfId="0" applyFont="1" applyFill="1" applyBorder="1" applyAlignment="1">
      <alignment horizontal="center" vertical="center" wrapText="1" readingOrder="1"/>
    </xf>
    <xf numFmtId="0" fontId="3" fillId="0" borderId="36" xfId="0" applyFont="1" applyFill="1" applyBorder="1" applyAlignment="1">
      <alignment horizontal="center" vertical="center" wrapText="1" readingOrder="1"/>
    </xf>
    <xf numFmtId="165" fontId="0" fillId="0" borderId="35" xfId="3" applyNumberFormat="1" applyFont="1" applyFill="1" applyBorder="1"/>
    <xf numFmtId="167" fontId="0" fillId="0" borderId="36" xfId="3" applyNumberFormat="1" applyFont="1" applyFill="1" applyBorder="1"/>
    <xf numFmtId="172" fontId="0" fillId="0" borderId="34" xfId="6" applyNumberFormat="1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 vertical="center" textRotation="90" wrapText="1"/>
    </xf>
    <xf numFmtId="0" fontId="8" fillId="0" borderId="36" xfId="0" applyFont="1" applyFill="1" applyBorder="1" applyAlignment="1">
      <alignment horizontal="left" vertical="top" wrapText="1" readingOrder="1"/>
    </xf>
    <xf numFmtId="0" fontId="7" fillId="0" borderId="37" xfId="0" applyFont="1" applyFill="1" applyBorder="1"/>
    <xf numFmtId="0" fontId="7" fillId="0" borderId="39" xfId="0" applyFont="1" applyFill="1" applyBorder="1"/>
    <xf numFmtId="0" fontId="40" fillId="0" borderId="40" xfId="0" applyFont="1" applyFill="1" applyBorder="1" applyAlignment="1">
      <alignment horizontal="center" vertical="center"/>
    </xf>
    <xf numFmtId="167" fontId="0" fillId="0" borderId="34" xfId="0" applyNumberFormat="1" applyFill="1" applyBorder="1"/>
    <xf numFmtId="165" fontId="0" fillId="0" borderId="31" xfId="0" applyNumberFormat="1" applyFill="1" applyBorder="1"/>
    <xf numFmtId="0" fontId="0" fillId="0" borderId="3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vertical="center" wrapText="1"/>
    </xf>
    <xf numFmtId="167" fontId="0" fillId="0" borderId="31" xfId="3" applyNumberFormat="1" applyFont="1" applyFill="1" applyBorder="1"/>
    <xf numFmtId="166" fontId="0" fillId="0" borderId="1" xfId="1" applyNumberFormat="1" applyFont="1" applyFill="1" applyBorder="1" applyAlignment="1">
      <alignment horizontal="center"/>
    </xf>
    <xf numFmtId="166" fontId="0" fillId="0" borderId="16" xfId="1" applyNumberFormat="1" applyFont="1" applyFill="1" applyBorder="1"/>
    <xf numFmtId="164" fontId="0" fillId="0" borderId="16" xfId="1" applyFont="1" applyFill="1" applyBorder="1" applyAlignment="1">
      <alignment horizontal="center"/>
    </xf>
    <xf numFmtId="166" fontId="0" fillId="0" borderId="16" xfId="1" applyNumberFormat="1" applyFont="1" applyFill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73" fontId="0" fillId="0" borderId="1" xfId="1" applyNumberFormat="1" applyFont="1" applyFill="1" applyBorder="1" applyAlignment="1">
      <alignment horizontal="center"/>
    </xf>
    <xf numFmtId="164" fontId="0" fillId="0" borderId="16" xfId="1" applyFont="1" applyFill="1" applyBorder="1"/>
    <xf numFmtId="0" fontId="7" fillId="0" borderId="1" xfId="0" applyFont="1" applyBorder="1" applyAlignment="1"/>
    <xf numFmtId="168" fontId="0" fillId="0" borderId="1" xfId="1" applyNumberFormat="1" applyFont="1" applyBorder="1" applyAlignment="1">
      <alignment vertical="center"/>
    </xf>
    <xf numFmtId="168" fontId="0" fillId="2" borderId="1" xfId="1" applyNumberFormat="1" applyFont="1" applyFill="1" applyBorder="1" applyAlignment="1"/>
    <xf numFmtId="168" fontId="0" fillId="0" borderId="1" xfId="1" applyNumberFormat="1" applyFont="1" applyBorder="1" applyAlignment="1"/>
    <xf numFmtId="165" fontId="7" fillId="0" borderId="60" xfId="0" applyNumberFormat="1" applyFont="1" applyFill="1" applyBorder="1"/>
    <xf numFmtId="0" fontId="3" fillId="0" borderId="52" xfId="0" applyFont="1" applyFill="1" applyBorder="1" applyAlignment="1">
      <alignment horizontal="center" vertical="center" textRotation="90" wrapText="1"/>
    </xf>
    <xf numFmtId="0" fontId="3" fillId="0" borderId="53" xfId="0" applyFont="1" applyFill="1" applyBorder="1" applyAlignment="1">
      <alignment horizontal="center" vertical="center" textRotation="90" wrapText="1"/>
    </xf>
    <xf numFmtId="0" fontId="3" fillId="3" borderId="44" xfId="0" applyFont="1" applyFill="1" applyBorder="1" applyAlignment="1">
      <alignment horizontal="center" vertical="center" textRotation="90" wrapText="1"/>
    </xf>
    <xf numFmtId="166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166" fontId="0" fillId="0" borderId="3" xfId="1" applyNumberFormat="1" applyFont="1" applyFill="1" applyBorder="1"/>
    <xf numFmtId="166" fontId="43" fillId="0" borderId="1" xfId="1" applyNumberFormat="1" applyFont="1" applyFill="1" applyBorder="1"/>
    <xf numFmtId="168" fontId="7" fillId="3" borderId="1" xfId="1" applyNumberFormat="1" applyFont="1" applyFill="1" applyBorder="1" applyAlignment="1"/>
    <xf numFmtId="168" fontId="7" fillId="3" borderId="1" xfId="1" applyNumberFormat="1" applyFont="1" applyFill="1" applyBorder="1" applyAlignment="1">
      <alignment vertical="center"/>
    </xf>
    <xf numFmtId="168" fontId="0" fillId="2" borderId="1" xfId="1" applyNumberFormat="1" applyFont="1" applyFill="1" applyBorder="1" applyAlignment="1">
      <alignment vertical="center"/>
    </xf>
    <xf numFmtId="0" fontId="41" fillId="0" borderId="0" xfId="0" applyFont="1"/>
    <xf numFmtId="164" fontId="0" fillId="0" borderId="1" xfId="1" applyFont="1" applyFill="1" applyBorder="1"/>
    <xf numFmtId="164" fontId="0" fillId="0" borderId="0" xfId="0" applyNumberFormat="1"/>
    <xf numFmtId="166" fontId="0" fillId="0" borderId="34" xfId="1" applyNumberFormat="1" applyFont="1" applyFill="1" applyBorder="1"/>
    <xf numFmtId="165" fontId="7" fillId="0" borderId="61" xfId="0" applyNumberFormat="1" applyFont="1" applyFill="1" applyBorder="1"/>
    <xf numFmtId="165" fontId="0" fillId="0" borderId="3" xfId="3" applyNumberFormat="1" applyFont="1" applyFill="1" applyBorder="1"/>
    <xf numFmtId="165" fontId="0" fillId="0" borderId="15" xfId="3" applyNumberFormat="1" applyFont="1" applyFill="1" applyBorder="1"/>
    <xf numFmtId="0" fontId="3" fillId="0" borderId="15" xfId="0" applyFont="1" applyFill="1" applyBorder="1" applyAlignment="1">
      <alignment horizontal="center" vertical="center" wrapText="1" readingOrder="1"/>
    </xf>
    <xf numFmtId="172" fontId="0" fillId="0" borderId="31" xfId="3" applyNumberFormat="1" applyFont="1" applyFill="1" applyBorder="1"/>
    <xf numFmtId="0" fontId="3" fillId="0" borderId="3" xfId="0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 applyAlignment="1">
      <alignment horizontal="center"/>
    </xf>
    <xf numFmtId="172" fontId="7" fillId="0" borderId="40" xfId="6" applyNumberFormat="1" applyFont="1" applyFill="1" applyBorder="1" applyAlignment="1">
      <alignment horizontal="center"/>
    </xf>
    <xf numFmtId="172" fontId="7" fillId="0" borderId="39" xfId="6" applyNumberFormat="1" applyFont="1" applyFill="1" applyBorder="1" applyAlignment="1">
      <alignment horizontal="center"/>
    </xf>
    <xf numFmtId="0" fontId="0" fillId="0" borderId="32" xfId="0" applyNumberFormat="1" applyFill="1" applyBorder="1"/>
    <xf numFmtId="0" fontId="0" fillId="0" borderId="13" xfId="0" applyNumberFormat="1" applyFill="1" applyBorder="1"/>
    <xf numFmtId="0" fontId="0" fillId="0" borderId="12" xfId="0" applyNumberFormat="1" applyFill="1" applyBorder="1"/>
    <xf numFmtId="0" fontId="0" fillId="0" borderId="14" xfId="0" applyNumberFormat="1" applyFill="1" applyBorder="1"/>
    <xf numFmtId="174" fontId="0" fillId="0" borderId="0" xfId="0" applyNumberFormat="1" applyFill="1"/>
    <xf numFmtId="172" fontId="7" fillId="0" borderId="56" xfId="6" applyNumberFormat="1" applyFont="1" applyFill="1" applyBorder="1" applyAlignment="1">
      <alignment horizontal="center"/>
    </xf>
    <xf numFmtId="165" fontId="9" fillId="3" borderId="1" xfId="7" applyNumberFormat="1" applyFont="1" applyFill="1" applyBorder="1" applyAlignment="1">
      <alignment horizontal="center" vertical="center" wrapText="1"/>
    </xf>
    <xf numFmtId="165" fontId="9" fillId="3" borderId="0" xfId="7" applyNumberFormat="1" applyFont="1" applyFill="1" applyBorder="1" applyAlignment="1">
      <alignment horizontal="center" vertical="center" wrapText="1"/>
    </xf>
    <xf numFmtId="0" fontId="0" fillId="0" borderId="11" xfId="0" applyNumberFormat="1" applyFill="1" applyBorder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5" xfId="0" applyNumberFormat="1" applyFill="1" applyBorder="1"/>
    <xf numFmtId="0" fontId="0" fillId="0" borderId="8" xfId="0" applyNumberFormat="1" applyFill="1" applyBorder="1"/>
    <xf numFmtId="0" fontId="7" fillId="0" borderId="10" xfId="0" applyFont="1" applyBorder="1" applyAlignment="1"/>
    <xf numFmtId="172" fontId="7" fillId="0" borderId="38" xfId="6" applyNumberFormat="1" applyFont="1" applyFill="1" applyBorder="1" applyAlignment="1">
      <alignment horizontal="center"/>
    </xf>
    <xf numFmtId="175" fontId="0" fillId="0" borderId="36" xfId="3" applyNumberFormat="1" applyFont="1" applyFill="1" applyBorder="1"/>
    <xf numFmtId="0" fontId="0" fillId="0" borderId="16" xfId="6" applyNumberFormat="1" applyFont="1" applyFill="1" applyBorder="1" applyAlignment="1">
      <alignment horizontal="center"/>
    </xf>
    <xf numFmtId="168" fontId="0" fillId="0" borderId="1" xfId="3" applyNumberFormat="1" applyFont="1" applyFill="1" applyBorder="1"/>
    <xf numFmtId="9" fontId="0" fillId="0" borderId="1" xfId="6" applyNumberFormat="1" applyFont="1" applyFill="1" applyBorder="1" applyAlignment="1">
      <alignment horizontal="center"/>
    </xf>
    <xf numFmtId="168" fontId="0" fillId="0" borderId="15" xfId="1" applyNumberFormat="1" applyFont="1" applyFill="1" applyBorder="1"/>
    <xf numFmtId="172" fontId="7" fillId="0" borderId="16" xfId="6" applyNumberFormat="1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3" fillId="2" borderId="0" xfId="2" applyFont="1" applyFill="1" applyBorder="1" applyAlignment="1">
      <alignment horizontal="left" vertical="top" wrapText="1"/>
    </xf>
    <xf numFmtId="165" fontId="3" fillId="0" borderId="52" xfId="3" applyNumberFormat="1" applyFont="1" applyFill="1" applyBorder="1" applyAlignment="1">
      <alignment horizontal="center" vertical="center" wrapText="1"/>
    </xf>
    <xf numFmtId="165" fontId="3" fillId="0" borderId="53" xfId="3" applyNumberFormat="1" applyFont="1" applyFill="1" applyBorder="1" applyAlignment="1">
      <alignment horizontal="center" vertical="center" wrapText="1"/>
    </xf>
    <xf numFmtId="165" fontId="3" fillId="0" borderId="54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165" fontId="3" fillId="0" borderId="42" xfId="3" applyNumberFormat="1" applyFont="1" applyFill="1" applyBorder="1" applyAlignment="1">
      <alignment horizontal="center" vertical="center" wrapText="1"/>
    </xf>
    <xf numFmtId="165" fontId="3" fillId="0" borderId="43" xfId="3" applyNumberFormat="1" applyFont="1" applyFill="1" applyBorder="1" applyAlignment="1">
      <alignment horizontal="center" vertical="center" wrapText="1"/>
    </xf>
    <xf numFmtId="165" fontId="3" fillId="0" borderId="44" xfId="3" applyNumberFormat="1" applyFont="1" applyFill="1" applyBorder="1" applyAlignment="1">
      <alignment horizontal="center" vertical="center" wrapText="1"/>
    </xf>
    <xf numFmtId="165" fontId="3" fillId="0" borderId="45" xfId="3" applyNumberFormat="1" applyFont="1" applyFill="1" applyBorder="1" applyAlignment="1">
      <alignment horizontal="center" vertical="center" wrapText="1"/>
    </xf>
    <xf numFmtId="165" fontId="3" fillId="0" borderId="46" xfId="3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165" fontId="3" fillId="0" borderId="47" xfId="3" applyNumberFormat="1" applyFont="1" applyFill="1" applyBorder="1" applyAlignment="1">
      <alignment horizontal="center" vertical="center" wrapText="1"/>
    </xf>
    <xf numFmtId="0" fontId="44" fillId="4" borderId="1" xfId="124" applyFont="1" applyFill="1" applyBorder="1" applyAlignment="1">
      <alignment horizontal="center" vertical="center"/>
    </xf>
    <xf numFmtId="0" fontId="44" fillId="4" borderId="36" xfId="124" applyFont="1" applyFill="1" applyBorder="1" applyAlignment="1">
      <alignment horizontal="center" vertical="center"/>
    </xf>
    <xf numFmtId="0" fontId="44" fillId="4" borderId="35" xfId="124" applyFont="1" applyFill="1" applyBorder="1" applyAlignment="1">
      <alignment horizontal="center" vertical="center"/>
    </xf>
    <xf numFmtId="165" fontId="3" fillId="0" borderId="55" xfId="3" applyNumberFormat="1" applyFont="1" applyFill="1" applyBorder="1" applyAlignment="1">
      <alignment horizontal="center" vertical="center" wrapText="1"/>
    </xf>
    <xf numFmtId="0" fontId="44" fillId="4" borderId="2" xfId="124" applyFont="1" applyFill="1" applyBorder="1" applyAlignment="1">
      <alignment horizontal="center" vertical="center"/>
    </xf>
    <xf numFmtId="0" fontId="44" fillId="4" borderId="4" xfId="124" applyFont="1" applyFill="1" applyBorder="1" applyAlignment="1">
      <alignment horizontal="center" vertical="center"/>
    </xf>
    <xf numFmtId="0" fontId="44" fillId="4" borderId="3" xfId="124" applyFont="1" applyFill="1" applyBorder="1" applyAlignment="1">
      <alignment horizontal="center" vertical="center"/>
    </xf>
    <xf numFmtId="0" fontId="44" fillId="4" borderId="33" xfId="124" applyFont="1" applyFill="1" applyBorder="1" applyAlignment="1">
      <alignment horizontal="center" vertical="center"/>
    </xf>
    <xf numFmtId="0" fontId="44" fillId="4" borderId="16" xfId="124" applyFont="1" applyFill="1" applyBorder="1" applyAlignment="1">
      <alignment horizontal="center" vertical="center"/>
    </xf>
    <xf numFmtId="0" fontId="44" fillId="4" borderId="34" xfId="124" applyFont="1" applyFill="1" applyBorder="1" applyAlignment="1">
      <alignment horizontal="center" vertical="center"/>
    </xf>
    <xf numFmtId="165" fontId="3" fillId="0" borderId="57" xfId="3" applyNumberFormat="1" applyFont="1" applyFill="1" applyBorder="1" applyAlignment="1">
      <alignment horizontal="center" vertical="center" wrapText="1"/>
    </xf>
    <xf numFmtId="165" fontId="3" fillId="0" borderId="58" xfId="3" applyNumberFormat="1" applyFont="1" applyFill="1" applyBorder="1" applyAlignment="1">
      <alignment horizontal="center" vertical="center" wrapText="1"/>
    </xf>
    <xf numFmtId="165" fontId="3" fillId="0" borderId="59" xfId="3" applyNumberFormat="1" applyFont="1" applyFill="1" applyBorder="1" applyAlignment="1">
      <alignment horizontal="center" vertical="center" wrapText="1"/>
    </xf>
    <xf numFmtId="0" fontId="44" fillId="4" borderId="41" xfId="124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top" wrapText="1"/>
    </xf>
    <xf numFmtId="165" fontId="3" fillId="0" borderId="3" xfId="3" applyNumberFormat="1" applyFont="1" applyFill="1" applyBorder="1" applyAlignment="1">
      <alignment horizontal="center" vertical="top" wrapText="1"/>
    </xf>
    <xf numFmtId="165" fontId="3" fillId="0" borderId="4" xfId="3" applyNumberFormat="1" applyFont="1" applyFill="1" applyBorder="1" applyAlignment="1">
      <alignment horizontal="center" vertical="top" wrapText="1"/>
    </xf>
    <xf numFmtId="0" fontId="42" fillId="0" borderId="2" xfId="113" applyFont="1" applyFill="1" applyBorder="1" applyAlignment="1">
      <alignment horizontal="center" vertical="center"/>
    </xf>
    <xf numFmtId="0" fontId="42" fillId="0" borderId="3" xfId="113" applyFont="1" applyFill="1" applyBorder="1" applyAlignment="1">
      <alignment horizontal="center" vertical="center"/>
    </xf>
    <xf numFmtId="0" fontId="42" fillId="0" borderId="1" xfId="113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0" fontId="42" fillId="0" borderId="4" xfId="113" applyFont="1" applyFill="1" applyBorder="1" applyAlignment="1">
      <alignment horizontal="center" vertical="center"/>
    </xf>
    <xf numFmtId="1" fontId="0" fillId="0" borderId="62" xfId="0" applyNumberFormat="1" applyFill="1" applyBorder="1" applyAlignment="1">
      <alignment horizontal="center"/>
    </xf>
    <xf numFmtId="1" fontId="0" fillId="0" borderId="63" xfId="0" applyNumberForma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41" fillId="0" borderId="30" xfId="0" applyFont="1" applyBorder="1" applyAlignment="1">
      <alignment horizontal="center"/>
    </xf>
    <xf numFmtId="0" fontId="5" fillId="29" borderId="9" xfId="0" applyFont="1" applyFill="1" applyBorder="1" applyAlignment="1">
      <alignment horizontal="center" vertical="center"/>
    </xf>
    <xf numFmtId="0" fontId="5" fillId="29" borderId="18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/>
    </xf>
    <xf numFmtId="0" fontId="5" fillId="29" borderId="9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0" fillId="0" borderId="64" xfId="0" applyBorder="1"/>
    <xf numFmtId="0" fontId="0" fillId="0" borderId="5" xfId="0" applyBorder="1"/>
    <xf numFmtId="0" fontId="0" fillId="0" borderId="6" xfId="0" applyBorder="1"/>
    <xf numFmtId="0" fontId="0" fillId="0" borderId="65" xfId="0" applyBorder="1"/>
    <xf numFmtId="0" fontId="0" fillId="0" borderId="7" xfId="0" applyBorder="1"/>
    <xf numFmtId="0" fontId="0" fillId="0" borderId="66" xfId="0" applyBorder="1"/>
    <xf numFmtId="0" fontId="0" fillId="0" borderId="8" xfId="0" applyBorder="1"/>
    <xf numFmtId="0" fontId="0" fillId="0" borderId="67" xfId="0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66" xfId="0" applyNumberFormat="1" applyBorder="1"/>
    <xf numFmtId="0" fontId="0" fillId="0" borderId="11" xfId="0" applyBorder="1"/>
    <xf numFmtId="0" fontId="0" fillId="0" borderId="11" xfId="0" applyNumberFormat="1" applyBorder="1"/>
    <xf numFmtId="0" fontId="0" fillId="0" borderId="0" xfId="0" applyNumberFormat="1"/>
    <xf numFmtId="0" fontId="0" fillId="0" borderId="68" xfId="0" applyNumberFormat="1" applyBorder="1"/>
    <xf numFmtId="0" fontId="0" fillId="0" borderId="69" xfId="0" applyBorder="1"/>
    <xf numFmtId="0" fontId="0" fillId="0" borderId="69" xfId="0" applyNumberFormat="1" applyBorder="1"/>
    <xf numFmtId="0" fontId="0" fillId="0" borderId="70" xfId="0" applyNumberFormat="1" applyBorder="1"/>
    <xf numFmtId="0" fontId="0" fillId="0" borderId="64" xfId="0" applyNumberFormat="1" applyBorder="1"/>
    <xf numFmtId="0" fontId="0" fillId="0" borderId="64" xfId="0" pivotButton="1" applyBorder="1"/>
    <xf numFmtId="0" fontId="0" fillId="0" borderId="5" xfId="0" pivotButton="1" applyBorder="1"/>
    <xf numFmtId="0" fontId="0" fillId="0" borderId="6" xfId="0" pivotButton="1" applyBorder="1"/>
    <xf numFmtId="0" fontId="0" fillId="3" borderId="11" xfId="0" applyFill="1" applyBorder="1"/>
    <xf numFmtId="0" fontId="0" fillId="3" borderId="11" xfId="0" applyNumberFormat="1" applyFill="1" applyBorder="1"/>
    <xf numFmtId="0" fontId="0" fillId="3" borderId="0" xfId="0" applyNumberFormat="1" applyFill="1"/>
    <xf numFmtId="0" fontId="0" fillId="3" borderId="68" xfId="0" applyNumberFormat="1" applyFill="1" applyBorder="1"/>
    <xf numFmtId="0" fontId="0" fillId="3" borderId="0" xfId="0" applyFill="1"/>
    <xf numFmtId="0" fontId="0" fillId="0" borderId="11" xfId="0" applyFill="1" applyBorder="1"/>
    <xf numFmtId="0" fontId="0" fillId="0" borderId="68" xfId="0" applyNumberFormat="1" applyFill="1" applyBorder="1"/>
    <xf numFmtId="0" fontId="43" fillId="0" borderId="11" xfId="0" applyFont="1" applyFill="1" applyBorder="1"/>
    <xf numFmtId="0" fontId="43" fillId="0" borderId="11" xfId="0" applyNumberFormat="1" applyFont="1" applyFill="1" applyBorder="1"/>
    <xf numFmtId="0" fontId="43" fillId="0" borderId="0" xfId="0" applyNumberFormat="1" applyFont="1" applyFill="1"/>
    <xf numFmtId="0" fontId="43" fillId="0" borderId="68" xfId="0" applyNumberFormat="1" applyFont="1" applyFill="1" applyBorder="1"/>
    <xf numFmtId="0" fontId="43" fillId="0" borderId="0" xfId="0" applyFont="1" applyFill="1"/>
    <xf numFmtId="168" fontId="0" fillId="0" borderId="1" xfId="0" applyNumberFormat="1" applyFill="1" applyBorder="1"/>
    <xf numFmtId="0" fontId="0" fillId="31" borderId="11" xfId="0" applyFill="1" applyBorder="1"/>
    <xf numFmtId="0" fontId="0" fillId="31" borderId="11" xfId="0" applyNumberFormat="1" applyFill="1" applyBorder="1"/>
    <xf numFmtId="0" fontId="0" fillId="31" borderId="0" xfId="0" applyNumberFormat="1" applyFill="1"/>
    <xf numFmtId="0" fontId="0" fillId="31" borderId="68" xfId="0" applyNumberFormat="1" applyFill="1" applyBorder="1"/>
    <xf numFmtId="0" fontId="0" fillId="31" borderId="0" xfId="0" applyFill="1"/>
    <xf numFmtId="0" fontId="0" fillId="32" borderId="35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0" fillId="32" borderId="36" xfId="0" applyFill="1" applyBorder="1" applyAlignment="1">
      <alignment vertical="center" wrapText="1"/>
    </xf>
    <xf numFmtId="165" fontId="0" fillId="32" borderId="1" xfId="3" applyNumberFormat="1" applyFont="1" applyFill="1" applyBorder="1"/>
    <xf numFmtId="167" fontId="0" fillId="32" borderId="1" xfId="3" applyNumberFormat="1" applyFont="1" applyFill="1" applyBorder="1"/>
    <xf numFmtId="172" fontId="0" fillId="32" borderId="34" xfId="6" applyNumberFormat="1" applyFont="1" applyFill="1" applyBorder="1" applyAlignment="1">
      <alignment horizontal="center"/>
    </xf>
    <xf numFmtId="165" fontId="0" fillId="32" borderId="35" xfId="3" applyNumberFormat="1" applyFont="1" applyFill="1" applyBorder="1"/>
    <xf numFmtId="172" fontId="0" fillId="32" borderId="1" xfId="6" applyNumberFormat="1" applyFont="1" applyFill="1" applyBorder="1" applyAlignment="1">
      <alignment horizontal="center"/>
    </xf>
    <xf numFmtId="175" fontId="0" fillId="32" borderId="36" xfId="3" applyNumberFormat="1" applyFont="1" applyFill="1" applyBorder="1"/>
    <xf numFmtId="165" fontId="0" fillId="32" borderId="33" xfId="3" applyNumberFormat="1" applyFont="1" applyFill="1" applyBorder="1"/>
    <xf numFmtId="165" fontId="0" fillId="32" borderId="16" xfId="3" applyNumberFormat="1" applyFont="1" applyFill="1" applyBorder="1"/>
    <xf numFmtId="167" fontId="0" fillId="32" borderId="16" xfId="3" applyNumberFormat="1" applyFont="1" applyFill="1" applyBorder="1"/>
    <xf numFmtId="172" fontId="0" fillId="32" borderId="16" xfId="6" applyNumberFormat="1" applyFont="1" applyFill="1" applyBorder="1" applyAlignment="1">
      <alignment horizontal="center"/>
    </xf>
    <xf numFmtId="165" fontId="0" fillId="32" borderId="16" xfId="0" applyNumberFormat="1" applyFill="1" applyBorder="1"/>
    <xf numFmtId="167" fontId="0" fillId="32" borderId="16" xfId="0" applyNumberFormat="1" applyFill="1" applyBorder="1"/>
    <xf numFmtId="167" fontId="0" fillId="32" borderId="34" xfId="0" applyNumberFormat="1" applyFill="1" applyBorder="1"/>
    <xf numFmtId="167" fontId="0" fillId="32" borderId="36" xfId="0" applyNumberFormat="1" applyFill="1" applyBorder="1"/>
    <xf numFmtId="164" fontId="0" fillId="32" borderId="16" xfId="1" applyFont="1" applyFill="1" applyBorder="1" applyAlignment="1">
      <alignment horizontal="center"/>
    </xf>
    <xf numFmtId="166" fontId="0" fillId="32" borderId="16" xfId="1" applyNumberFormat="1" applyFont="1" applyFill="1" applyBorder="1"/>
    <xf numFmtId="165" fontId="0" fillId="32" borderId="31" xfId="0" applyNumberFormat="1" applyFill="1" applyBorder="1"/>
    <xf numFmtId="167" fontId="0" fillId="32" borderId="31" xfId="0" applyNumberFormat="1" applyFill="1" applyBorder="1"/>
    <xf numFmtId="165" fontId="0" fillId="32" borderId="15" xfId="3" applyNumberFormat="1" applyFont="1" applyFill="1" applyBorder="1"/>
    <xf numFmtId="172" fontId="0" fillId="32" borderId="31" xfId="3" applyNumberFormat="1" applyFont="1" applyFill="1" applyBorder="1"/>
    <xf numFmtId="0" fontId="0" fillId="32" borderId="16" xfId="6" applyNumberFormat="1" applyFont="1" applyFill="1" applyBorder="1" applyAlignment="1">
      <alignment horizontal="center"/>
    </xf>
    <xf numFmtId="167" fontId="0" fillId="32" borderId="31" xfId="3" applyNumberFormat="1" applyFont="1" applyFill="1" applyBorder="1"/>
    <xf numFmtId="165" fontId="0" fillId="32" borderId="3" xfId="3" applyNumberFormat="1" applyFont="1" applyFill="1" applyBorder="1"/>
    <xf numFmtId="168" fontId="0" fillId="32" borderId="3" xfId="1" applyNumberFormat="1" applyFont="1" applyFill="1" applyBorder="1" applyAlignment="1">
      <alignment horizontal="center"/>
    </xf>
    <xf numFmtId="168" fontId="0" fillId="32" borderId="1" xfId="1" applyNumberFormat="1" applyFont="1" applyFill="1" applyBorder="1" applyAlignment="1">
      <alignment horizontal="center"/>
    </xf>
    <xf numFmtId="166" fontId="0" fillId="32" borderId="1" xfId="1" applyNumberFormat="1" applyFont="1" applyFill="1" applyBorder="1" applyAlignment="1">
      <alignment horizontal="center"/>
    </xf>
    <xf numFmtId="173" fontId="0" fillId="32" borderId="1" xfId="1" applyNumberFormat="1" applyFont="1" applyFill="1" applyBorder="1" applyAlignment="1">
      <alignment horizontal="center"/>
    </xf>
    <xf numFmtId="9" fontId="0" fillId="32" borderId="1" xfId="6" applyNumberFormat="1" applyFont="1" applyFill="1" applyBorder="1" applyAlignment="1">
      <alignment horizontal="center"/>
    </xf>
    <xf numFmtId="165" fontId="0" fillId="32" borderId="1" xfId="0" applyNumberFormat="1" applyFill="1" applyBorder="1"/>
    <xf numFmtId="167" fontId="0" fillId="32" borderId="36" xfId="3" applyNumberFormat="1" applyFont="1" applyFill="1" applyBorder="1"/>
    <xf numFmtId="168" fontId="0" fillId="32" borderId="15" xfId="1" applyNumberFormat="1" applyFont="1" applyFill="1" applyBorder="1"/>
    <xf numFmtId="164" fontId="0" fillId="32" borderId="16" xfId="1" applyFont="1" applyFill="1" applyBorder="1"/>
    <xf numFmtId="166" fontId="0" fillId="32" borderId="16" xfId="1" applyNumberFormat="1" applyFont="1" applyFill="1" applyBorder="1" applyAlignment="1">
      <alignment horizontal="center"/>
    </xf>
    <xf numFmtId="166" fontId="0" fillId="32" borderId="34" xfId="1" applyNumberFormat="1" applyFont="1" applyFill="1" applyBorder="1"/>
    <xf numFmtId="0" fontId="0" fillId="32" borderId="0" xfId="0" applyFill="1"/>
  </cellXfs>
  <cellStyles count="199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Гиперссылка" xfId="198" builtinId="8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2\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sana\&#1048;&#1089;&#1087;&#1086;&#1083;&#1085;&#1077;&#1085;&#1080;&#1077;%20&#1058;&#1077;&#1088;%20&#1055;&#1056;\2007\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huravleva\Desktop\&#1055;&#1056;&#1054;&#1058;&#1054;&#1050;&#1054;&#1051;-1-2024%20&#1086;&#1090;%2011.01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ser\&#1052;&#1086;&#1080;%20&#1076;&#1086;&#1082;&#1091;&#1084;&#1077;&#1085;&#1090;&#1099;\&#1043;&#1054;&#1057;&#1043;&#1040;&#1056;&#1040;&#1053;&#1058;&#1048;&#1048;\&#1043;&#1054;&#1057;&#1043;&#1040;&#1056;&#1040;&#1053;&#1058;%202007\&#1048;&#1047;&#1052;&#1045;&#1053;&#1045;&#1053;&#1048;&#1071;-2\10%20&#1076;&#1077;&#1082;&#1072;&#1073;&#1088;&#1103;%20-&#1087;&#1086;&#1084;&#1077;&#1085;&#1103;&#1083;&#1089;&#1103;%20&#1086;&#1073;&#1083;.%20&#1073;&#1102;&#1076;&#1078;&#1077;&#1090;\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6\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PodgornayaLP\AppData\Local\Microsoft\Windows\Temporary%20Internet%20Files\Content.Outlook\JSNZB08A\62\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 refreshError="1"/>
      <sheetData sheetId="1" refreshError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">
          <cell r="L13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46;&#1091;&#1088;&#1072;&#1074;&#1083;&#1105;&#1074;&#1072;/2024/&#1042;&#1052;&#1055;/VR63240001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5337.422153240739" createdVersion="1" refreshedVersion="3" recordCount="747">
  <cacheSource type="worksheet">
    <worksheetSource ref="A1:AA65536" sheet="ALL" r:id="rId2"/>
  </cacheSource>
  <cacheFields count="27">
    <cacheField name="FN" numFmtId="1">
      <sharedItems containsString="0" containsBlank="1" containsNumber="1" containsInteger="1" minValue="6.3630098120021197E+19" maxValue="6.3012306303100994E+23"/>
    </cacheField>
    <cacheField name="ZSL_ID" numFmtId="49">
      <sharedItems containsBlank="1"/>
    </cacheField>
    <cacheField name="SL_ID" numFmtId="1">
      <sharedItems containsString="0" containsBlank="1" containsNumber="1" containsInteger="1" minValue="1" maxValue="71762"/>
    </cacheField>
    <cacheField name="DATA" numFmtId="172">
      <sharedItems containsNonDate="0" containsDate="1" containsString="0" containsBlank="1" minDate="2024-02-15T00:00:00" maxDate="2024-02-16T00:00:00"/>
    </cacheField>
    <cacheField name="FILENAME" numFmtId="49">
      <sharedItems containsBlank="1"/>
    </cacheField>
    <cacheField name="FIRSTNAME" numFmtId="49">
      <sharedItems containsBlank="1"/>
    </cacheField>
    <cacheField name="YEAR" numFmtId="1">
      <sharedItems containsString="0" containsBlank="1" containsNumber="1" containsInteger="1" minValue="2024" maxValue="2024"/>
    </cacheField>
    <cacheField name="MONTH" numFmtId="1">
      <sharedItems containsString="0" containsBlank="1" containsNumber="1" containsInteger="1" minValue="1" maxValue="1"/>
    </cacheField>
    <cacheField name="N_SV" numFmtId="1">
      <sharedItems containsString="0" containsBlank="1" containsNumber="1" containsInteger="1" minValue="1" maxValue="746"/>
    </cacheField>
    <cacheField name="IDCASE" numFmtId="1">
      <sharedItems containsString="0" containsBlank="1" containsNumber="1" containsInteger="1" minValue="141254" maxValue="141999"/>
    </cacheField>
    <cacheField name="ENP" numFmtId="49">
      <sharedItems containsBlank="1"/>
    </cacheField>
    <cacheField name="SMO_OK" numFmtId="49">
      <sharedItems containsBlank="1"/>
    </cacheField>
    <cacheField name="W" numFmtId="1">
      <sharedItems containsString="0" containsBlank="1" containsNumber="1" containsInteger="1" minValue="1" maxValue="2"/>
    </cacheField>
    <cacheField name="NOVOR" numFmtId="49">
      <sharedItems containsBlank="1"/>
    </cacheField>
    <cacheField name="VOZR" numFmtId="1">
      <sharedItems containsString="0" containsBlank="1" containsNumber="1" containsInteger="1" minValue="0" maxValue="98"/>
    </cacheField>
    <cacheField name="VPOLIS" numFmtId="1">
      <sharedItems containsString="0" containsBlank="1" containsNumber="1" containsInteger="1" minValue="1" maxValue="4"/>
    </cacheField>
    <cacheField name="SPOLIS" numFmtId="49">
      <sharedItems containsBlank="1"/>
    </cacheField>
    <cacheField name="NPOLIS" numFmtId="49">
      <sharedItems containsBlank="1"/>
    </cacheField>
    <cacheField name="DS1" numFmtId="49">
      <sharedItems containsBlank="1"/>
    </cacheField>
    <cacheField name="CODE_MO" numFmtId="49">
      <sharedItems containsBlank="1" count="14">
        <s v="630098"/>
        <s v="630050"/>
        <s v="630105"/>
        <s v="630036"/>
        <s v="630063"/>
        <s v="630104"/>
        <s v="630123"/>
        <s v="630101"/>
        <s v="630047"/>
        <s v="630107"/>
        <s v="630112"/>
        <s v="630064"/>
        <s v="630066"/>
        <m/>
      </sharedItems>
    </cacheField>
    <cacheField name="KD" numFmtId="1">
      <sharedItems containsString="0" containsBlank="1" containsNumber="1" containsInteger="1" minValue="1" maxValue="59"/>
    </cacheField>
    <cacheField name="VID_HMP" numFmtId="49">
      <sharedItems containsBlank="1"/>
    </cacheField>
    <cacheField name="METOD_HMP" numFmtId="1">
      <sharedItems containsString="0" containsBlank="1" containsNumber="1" containsInteger="1" minValue="36" maxValue="2714"/>
    </cacheField>
    <cacheField name="N_GR" numFmtId="1">
      <sharedItems containsString="0" containsBlank="1" containsNumber="1" containsInteger="1" minValue="1" maxValue="75" count="46">
        <n v="47"/>
        <n v="46"/>
        <n v="18"/>
        <n v="43"/>
        <n v="44"/>
        <n v="1"/>
        <n v="10"/>
        <n v="5"/>
        <n v="25"/>
        <n v="68"/>
        <n v="48"/>
        <n v="12"/>
        <n v="30"/>
        <n v="42"/>
        <n v="49"/>
        <n v="45"/>
        <n v="50"/>
        <n v="55"/>
        <n v="57"/>
        <n v="70"/>
        <n v="29"/>
        <n v="28"/>
        <n v="67"/>
        <n v="65"/>
        <n v="53"/>
        <n v="51"/>
        <n v="59"/>
        <n v="52"/>
        <n v="54"/>
        <n v="56"/>
        <n v="19"/>
        <n v="38"/>
        <n v="74"/>
        <n v="20"/>
        <n v="58"/>
        <n v="11"/>
        <n v="69"/>
        <n v="16"/>
        <n v="2"/>
        <n v="75"/>
        <n v="22"/>
        <n v="6"/>
        <n v="27"/>
        <n v="21"/>
        <n v="24"/>
        <m/>
      </sharedItems>
    </cacheField>
    <cacheField name="SUMV" numFmtId="2">
      <sharedItems containsString="0" containsBlank="1" containsNumber="1" containsInteger="1" minValue="75312" maxValue="1937988"/>
    </cacheField>
    <cacheField name="PLAT" numFmtId="49">
      <sharedItems containsBlank="1" count="4">
        <s v="63031"/>
        <s v="63023"/>
        <s v="63"/>
        <m/>
      </sharedItems>
    </cacheField>
    <cacheField name="USL_OK" numFmtId="1">
      <sharedItems containsString="0" containsBlank="1" containsNumber="1" containsInteger="1" minValue="1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7">
  <r>
    <n v="6.3009806303100995E+23"/>
    <s v="B8BC8EE46D8D4A89ABBBCB9709D9CC7C"/>
    <n v="40432"/>
    <d v="2024-02-15T00:00:00"/>
    <s v="VR63240001"/>
    <s v=""/>
    <n v="2024"/>
    <n v="1"/>
    <n v="1"/>
    <n v="141254"/>
    <s v="6377450827000109"/>
    <s v="36000"/>
    <n v="1"/>
    <s v=""/>
    <n v="78"/>
    <n v="3"/>
    <s v=""/>
    <s v="01110801051"/>
    <s v="I20.0"/>
    <x v="0"/>
    <n v="12"/>
    <s v="183"/>
    <n v="46"/>
    <x v="0"/>
    <n v="179013"/>
    <x v="0"/>
    <n v="1"/>
  </r>
  <r>
    <n v="6.3005006302300995E+23"/>
    <s v="10C42E3AF0E62308E0632880A8C0956A"/>
    <n v="1"/>
    <d v="2024-02-15T00:00:00"/>
    <s v="VR63240001"/>
    <s v=""/>
    <n v="2024"/>
    <n v="1"/>
    <n v="2"/>
    <n v="141255"/>
    <s v="6376950821000378"/>
    <s v="36000"/>
    <n v="1"/>
    <s v=""/>
    <n v="83"/>
    <n v="3"/>
    <s v=""/>
    <s v="01156890723"/>
    <s v="I22.0"/>
    <x v="1"/>
    <n v="10"/>
    <s v="183"/>
    <n v="47"/>
    <x v="1"/>
    <n v="147972"/>
    <x v="1"/>
    <n v="1"/>
  </r>
  <r>
    <n v="6.3009806302301004E+23"/>
    <s v="F4E33FD0E76C466189274D4A686E3969"/>
    <n v="40612"/>
    <d v="2024-02-15T00:00:00"/>
    <s v="VR63240001"/>
    <s v=""/>
    <n v="2024"/>
    <n v="1"/>
    <n v="3"/>
    <n v="141256"/>
    <s v="6355110871000498"/>
    <s v="36000"/>
    <n v="1"/>
    <s v="12911231"/>
    <n v="35"/>
    <n v="3"/>
    <s v=""/>
    <s v="01040933618"/>
    <s v="P23.9"/>
    <x v="0"/>
    <n v="38"/>
    <s v="30"/>
    <n v="220"/>
    <x v="2"/>
    <n v="307267"/>
    <x v="1"/>
    <n v="1"/>
  </r>
  <r>
    <n v="6.3010506302300997E+23"/>
    <s v="A8462619B66743A3B107733881944AD2"/>
    <n v="1"/>
    <d v="2024-02-15T00:00:00"/>
    <s v="VR63240001"/>
    <s v=""/>
    <n v="2024"/>
    <n v="1"/>
    <n v="4"/>
    <n v="141257"/>
    <s v="6374060874000952"/>
    <s v="36000"/>
    <n v="2"/>
    <s v=""/>
    <n v="84"/>
    <n v="3"/>
    <s v=""/>
    <s v="01106183193"/>
    <s v="I21.0"/>
    <x v="2"/>
    <n v="8"/>
    <s v="183"/>
    <n v="47"/>
    <x v="3"/>
    <n v="199124"/>
    <x v="1"/>
    <n v="1"/>
  </r>
  <r>
    <n v="6.3010506302300997E+23"/>
    <s v="BD8FAC64549B456DB59F70FA4DDEEEFF"/>
    <n v="1"/>
    <d v="2024-02-15T00:00:00"/>
    <s v="VR63240001"/>
    <s v=""/>
    <n v="2024"/>
    <n v="1"/>
    <n v="5"/>
    <n v="141258"/>
    <s v="6356920876000395"/>
    <s v="36000"/>
    <n v="2"/>
    <s v=""/>
    <n v="53"/>
    <n v="3"/>
    <s v=""/>
    <s v="01161351605"/>
    <s v="I21.1"/>
    <x v="2"/>
    <n v="4"/>
    <s v="183"/>
    <n v="47"/>
    <x v="3"/>
    <n v="199124"/>
    <x v="1"/>
    <n v="1"/>
  </r>
  <r>
    <n v="6.3009806303100995E+23"/>
    <s v="B85785CB5A954556A227BDC8FA262FC9"/>
    <n v="40754"/>
    <d v="2024-02-15T00:00:00"/>
    <s v="VR63240001"/>
    <s v=""/>
    <n v="2024"/>
    <n v="1"/>
    <n v="6"/>
    <n v="141259"/>
    <s v="6354640894000217"/>
    <s v="36000"/>
    <n v="2"/>
    <s v=""/>
    <n v="70"/>
    <n v="3"/>
    <s v=""/>
    <s v="01035075375"/>
    <s v="I22.1"/>
    <x v="0"/>
    <n v="9"/>
    <s v="183"/>
    <n v="46"/>
    <x v="4"/>
    <n v="230121"/>
    <x v="0"/>
    <n v="1"/>
  </r>
  <r>
    <n v="6.3023630036030198E+22"/>
    <s v="1027A471A952181BE0630C003F0A66F9"/>
    <n v="1"/>
    <d v="2024-02-15T00:00:00"/>
    <s v="VR63240001"/>
    <s v=""/>
    <n v="2024"/>
    <n v="1"/>
    <n v="7"/>
    <n v="141260"/>
    <s v="6354220890001129"/>
    <s v="36000"/>
    <n v="2"/>
    <s v=""/>
    <n v="46"/>
    <n v="3"/>
    <s v=""/>
    <s v="01085923001"/>
    <s v="N81.2"/>
    <x v="3"/>
    <n v="5"/>
    <s v="6"/>
    <n v="255"/>
    <x v="5"/>
    <n v="158727"/>
    <x v="1"/>
    <n v="1"/>
  </r>
  <r>
    <n v="6.3006306303101E+23"/>
    <s v="112C6C2628C2CEC5E06318003F0A9FC5"/>
    <n v="1"/>
    <d v="2024-02-15T00:00:00"/>
    <s v="VR63240001"/>
    <s v=""/>
    <n v="2024"/>
    <n v="1"/>
    <n v="8"/>
    <n v="141261"/>
    <s v="6391779787000275"/>
    <s v="36000"/>
    <n v="2"/>
    <s v=""/>
    <n v="1"/>
    <n v="3"/>
    <s v=""/>
    <s v="01170697893"/>
    <s v="T29.3"/>
    <x v="4"/>
    <n v="12"/>
    <s v="15"/>
    <n v="230"/>
    <x v="6"/>
    <n v="668088"/>
    <x v="0"/>
    <n v="1"/>
  </r>
  <r>
    <n v="6.3009806303110994E+23"/>
    <s v="0FC031AE3F6CEC3FE0630D003F0A8DEF"/>
    <n v="1"/>
    <d v="2024-02-15T00:00:00"/>
    <s v="VR63240001"/>
    <s v=""/>
    <n v="2024"/>
    <n v="1"/>
    <n v="9"/>
    <n v="141262"/>
    <s v="6356610874000949"/>
    <s v="36000"/>
    <n v="2"/>
    <s v=""/>
    <n v="40"/>
    <n v="3"/>
    <s v=""/>
    <s v="01155573850"/>
    <s v="K74.3"/>
    <x v="0"/>
    <n v="14"/>
    <s v="9"/>
    <n v="248"/>
    <x v="7"/>
    <n v="164546"/>
    <x v="0"/>
    <n v="1"/>
  </r>
  <r>
    <n v="6.3010406303101001E+23"/>
    <s v="F3A2B9A456FD49CD9CDC7B58D95F3B61"/>
    <n v="71143"/>
    <d v="2024-02-15T00:00:00"/>
    <s v="VR63240001"/>
    <s v=""/>
    <n v="2024"/>
    <n v="1"/>
    <n v="10"/>
    <n v="141263"/>
    <s v="6358440847001164"/>
    <s v="36000"/>
    <n v="1"/>
    <s v=""/>
    <n v="69"/>
    <n v="3"/>
    <s v=""/>
    <s v="01097018823"/>
    <s v="C34.1"/>
    <x v="5"/>
    <n v="14"/>
    <s v="178"/>
    <n v="87"/>
    <x v="8"/>
    <n v="201977"/>
    <x v="0"/>
    <n v="1"/>
  </r>
  <r>
    <n v="6.3630098120021197E+19"/>
    <s v="0FC0D1F2D41C934CE06318003F0A9796"/>
    <n v="1"/>
    <d v="2024-02-15T00:00:00"/>
    <s v="VR63240001"/>
    <s v=""/>
    <n v="2024"/>
    <n v="1"/>
    <n v="11"/>
    <n v="141264"/>
    <s v="7754610894003960"/>
    <s v="80000"/>
    <n v="2"/>
    <s v=""/>
    <n v="40"/>
    <n v="3"/>
    <s v=""/>
    <s v="7754610894003960"/>
    <s v="S32.0"/>
    <x v="0"/>
    <n v="8"/>
    <s v="206"/>
    <n v="1100"/>
    <x v="9"/>
    <n v="339074"/>
    <x v="2"/>
    <n v="1"/>
  </r>
  <r>
    <n v="6.3630098120028201E+19"/>
    <s v="BE4648D3469D4590A7FB99F527810649"/>
    <n v="40726"/>
    <d v="2024-02-15T00:00:00"/>
    <s v="VR63240001"/>
    <s v=""/>
    <n v="2024"/>
    <n v="1"/>
    <n v="12"/>
    <n v="141265"/>
    <s v="6649820832001213"/>
    <s v="35000"/>
    <n v="1"/>
    <s v=""/>
    <n v="52"/>
    <n v="3"/>
    <s v=""/>
    <s v="6649820832001213"/>
    <s v="I21.1"/>
    <x v="0"/>
    <n v="8"/>
    <s v="183"/>
    <n v="47"/>
    <x v="3"/>
    <n v="199124"/>
    <x v="2"/>
    <n v="1"/>
  </r>
  <r>
    <n v="6.3023630123030003E+22"/>
    <s v="143BA75768CE40209D74B77EEB390443"/>
    <n v="18719"/>
    <d v="2024-02-15T00:00:00"/>
    <s v="VR63240001"/>
    <s v=""/>
    <n v="2024"/>
    <n v="1"/>
    <n v="13"/>
    <n v="141266"/>
    <s v="6371350875000165"/>
    <s v="36000"/>
    <n v="2"/>
    <s v=""/>
    <n v="77"/>
    <n v="3"/>
    <s v=""/>
    <s v="01016546458"/>
    <s v="I21.0"/>
    <x v="6"/>
    <n v="7"/>
    <s v="183"/>
    <n v="46"/>
    <x v="4"/>
    <n v="230121"/>
    <x v="1"/>
    <n v="1"/>
  </r>
  <r>
    <n v="6.3023630123030003E+22"/>
    <s v="70A78094A9D84500B09E95B3A467EC95"/>
    <n v="18716"/>
    <d v="2024-02-15T00:00:00"/>
    <s v="VR63240001"/>
    <s v=""/>
    <n v="2024"/>
    <n v="1"/>
    <n v="14"/>
    <n v="141267"/>
    <s v="6368360822000080"/>
    <s v="36000"/>
    <n v="1"/>
    <s v=""/>
    <n v="87"/>
    <n v="3"/>
    <s v=""/>
    <s v="01138551096"/>
    <s v="I21.9"/>
    <x v="6"/>
    <n v="7"/>
    <s v="183"/>
    <n v="45"/>
    <x v="10"/>
    <n v="222876"/>
    <x v="1"/>
    <n v="1"/>
  </r>
  <r>
    <n v="6.3023630098030198E+22"/>
    <s v="505FD5248AB34819B9BD27C77C42FC21"/>
    <n v="40431"/>
    <d v="2024-02-15T00:00:00"/>
    <s v="VR63240001"/>
    <s v=""/>
    <n v="2024"/>
    <n v="1"/>
    <n v="15"/>
    <n v="141268"/>
    <s v="6370850832000217"/>
    <s v="36000"/>
    <n v="1"/>
    <s v=""/>
    <n v="82"/>
    <n v="3"/>
    <s v=""/>
    <s v="01121348917"/>
    <s v="I21.1"/>
    <x v="0"/>
    <n v="11"/>
    <s v="183"/>
    <n v="47"/>
    <x v="3"/>
    <n v="199124"/>
    <x v="1"/>
    <n v="1"/>
  </r>
  <r>
    <n v="6.3023630098030198E+22"/>
    <s v="51496FA4FDA04F5188FAF05F2781F02F"/>
    <n v="40444"/>
    <d v="2024-02-15T00:00:00"/>
    <s v="VR63240001"/>
    <s v=""/>
    <n v="2024"/>
    <n v="1"/>
    <n v="16"/>
    <n v="141269"/>
    <s v="6358610879001585"/>
    <s v="36000"/>
    <n v="2"/>
    <s v=""/>
    <n v="41"/>
    <n v="3"/>
    <s v=""/>
    <s v="01077079173"/>
    <s v="D16.4"/>
    <x v="0"/>
    <n v="5"/>
    <s v="20"/>
    <n v="227"/>
    <x v="11"/>
    <n v="200037"/>
    <x v="1"/>
    <n v="1"/>
  </r>
  <r>
    <n v="6.3023630101030099E+22"/>
    <s v="099238D059F44E9489740AC217D963BB"/>
    <n v="15867"/>
    <d v="2024-02-15T00:00:00"/>
    <s v="VR63240001"/>
    <s v=""/>
    <n v="2024"/>
    <n v="1"/>
    <n v="17"/>
    <n v="141270"/>
    <s v="1653340839000625"/>
    <s v="36000"/>
    <n v="1"/>
    <s v=""/>
    <n v="67"/>
    <n v="3"/>
    <s v=""/>
    <s v="01055524284"/>
    <s v="H35.3"/>
    <x v="7"/>
    <n v="3"/>
    <s v="213"/>
    <n v="61"/>
    <x v="12"/>
    <n v="75312"/>
    <x v="1"/>
    <n v="1"/>
  </r>
  <r>
    <n v="6.3023630098030098E+22"/>
    <s v="0F9B165A66C2CF43E06318003F0A33CC"/>
    <n v="1"/>
    <d v="2024-02-15T00:00:00"/>
    <s v="VR63240001"/>
    <s v=""/>
    <n v="2024"/>
    <n v="1"/>
    <n v="18"/>
    <n v="141271"/>
    <s v="6398499773000022"/>
    <s v="36000"/>
    <n v="2"/>
    <s v=""/>
    <n v="18"/>
    <n v="3"/>
    <s v=""/>
    <s v="01120815945"/>
    <s v="M32.1"/>
    <x v="0"/>
    <n v="11"/>
    <s v="492"/>
    <n v="2632"/>
    <x v="13"/>
    <n v="164370"/>
    <x v="1"/>
    <n v="1"/>
  </r>
  <r>
    <n v="6.3023630047030003E+22"/>
    <s v="0FD87D2FE40CD7BDE0630D003F0A34FE"/>
    <n v="1"/>
    <d v="2024-02-15T00:00:00"/>
    <s v="VR63240001"/>
    <s v=""/>
    <n v="2024"/>
    <n v="1"/>
    <n v="19"/>
    <n v="141272"/>
    <s v="6352240881000296"/>
    <s v="36000"/>
    <n v="2"/>
    <s v=""/>
    <n v="66"/>
    <n v="3"/>
    <s v=""/>
    <s v="01130175208"/>
    <s v="I20.8"/>
    <x v="8"/>
    <n v="3"/>
    <s v="493"/>
    <n v="2633"/>
    <x v="14"/>
    <n v="136982"/>
    <x v="1"/>
    <n v="1"/>
  </r>
  <r>
    <n v="6.3023630047030003E+22"/>
    <s v="0FD87D2FE3C2D7BDE0630D003F0A34FE"/>
    <n v="1"/>
    <d v="2024-02-15T00:00:00"/>
    <s v="VR63240001"/>
    <s v=""/>
    <n v="2024"/>
    <n v="1"/>
    <n v="20"/>
    <n v="141273"/>
    <s v="6378050892000650"/>
    <s v="36000"/>
    <n v="2"/>
    <s v=""/>
    <n v="74"/>
    <n v="3"/>
    <s v=""/>
    <s v="01077814619"/>
    <s v="I21.1"/>
    <x v="8"/>
    <n v="9"/>
    <s v="183"/>
    <n v="47"/>
    <x v="3"/>
    <n v="199124"/>
    <x v="1"/>
    <n v="1"/>
  </r>
  <r>
    <n v="6.3023630047030003E+22"/>
    <s v="0FD87D2FE3CAD7BDE0630D003F0A34FE"/>
    <n v="1"/>
    <d v="2024-02-15T00:00:00"/>
    <s v="VR63240001"/>
    <s v=""/>
    <n v="2024"/>
    <n v="1"/>
    <n v="21"/>
    <n v="141274"/>
    <s v="6358430840000669"/>
    <s v="36000"/>
    <n v="1"/>
    <s v=""/>
    <n v="58"/>
    <n v="4"/>
    <s v=""/>
    <s v="02031398732"/>
    <s v="I21.1"/>
    <x v="8"/>
    <n v="7"/>
    <s v="183"/>
    <n v="45"/>
    <x v="15"/>
    <n v="260837"/>
    <x v="1"/>
    <n v="1"/>
  </r>
  <r>
    <n v="6.3023630047030003E+22"/>
    <s v="0FD87D2FE3EAD7BDE0630D003F0A34FE"/>
    <n v="1"/>
    <d v="2024-02-15T00:00:00"/>
    <s v="VR63240001"/>
    <s v=""/>
    <n v="2024"/>
    <n v="1"/>
    <n v="22"/>
    <n v="141275"/>
    <s v="6352140836000013"/>
    <s v="36000"/>
    <n v="1"/>
    <s v=""/>
    <n v="65"/>
    <n v="3"/>
    <s v=""/>
    <s v="01085923254"/>
    <s v="I21.1"/>
    <x v="8"/>
    <n v="16"/>
    <s v="183"/>
    <n v="47"/>
    <x v="3"/>
    <n v="199124"/>
    <x v="1"/>
    <n v="1"/>
  </r>
  <r>
    <n v="6.3023630047030003E+22"/>
    <s v="0FD87D2FE3ECD7BDE0630D003F0A34FE"/>
    <n v="1"/>
    <d v="2024-02-15T00:00:00"/>
    <s v="VR63240001"/>
    <s v=""/>
    <n v="2024"/>
    <n v="1"/>
    <n v="23"/>
    <n v="141276"/>
    <s v="6358440830000231"/>
    <s v="36000"/>
    <n v="1"/>
    <s v=""/>
    <n v="68"/>
    <n v="3"/>
    <s v=""/>
    <s v="01080007287"/>
    <s v="I21.0"/>
    <x v="8"/>
    <n v="7"/>
    <s v="183"/>
    <n v="47"/>
    <x v="3"/>
    <n v="199124"/>
    <x v="1"/>
    <n v="1"/>
  </r>
  <r>
    <n v="6.3023630047030003E+22"/>
    <s v="0FD87D2FE3F6D7BDE0630D003F0A34FE"/>
    <n v="1"/>
    <d v="2024-02-15T00:00:00"/>
    <s v="VR63240001"/>
    <s v=""/>
    <n v="2024"/>
    <n v="1"/>
    <n v="24"/>
    <n v="141277"/>
    <s v="6354030840000430"/>
    <s v="36000"/>
    <n v="1"/>
    <s v=""/>
    <n v="54"/>
    <n v="3"/>
    <s v=""/>
    <s v="01012264190"/>
    <s v="I20.0"/>
    <x v="8"/>
    <n v="3"/>
    <s v="183"/>
    <n v="47"/>
    <x v="1"/>
    <n v="147972"/>
    <x v="1"/>
    <n v="1"/>
  </r>
  <r>
    <n v="6.3023630047030003E+22"/>
    <s v="0FD87D2FE3FBD7BDE0630D003F0A34FE"/>
    <n v="1"/>
    <d v="2024-02-15T00:00:00"/>
    <s v="VR63240001"/>
    <s v=""/>
    <n v="2024"/>
    <n v="1"/>
    <n v="25"/>
    <n v="141278"/>
    <s v="6349240842000845"/>
    <s v="36000"/>
    <n v="1"/>
    <s v=""/>
    <n v="66"/>
    <n v="3"/>
    <s v=""/>
    <s v="01116545246"/>
    <s v="I21.0"/>
    <x v="8"/>
    <n v="1"/>
    <s v="183"/>
    <n v="47"/>
    <x v="3"/>
    <n v="199124"/>
    <x v="1"/>
    <n v="1"/>
  </r>
  <r>
    <n v="6.3023630047030003E+22"/>
    <s v="0FD87D2FE40AD7BDE0630D003F0A34FE"/>
    <n v="1"/>
    <d v="2024-02-15T00:00:00"/>
    <s v="VR63240001"/>
    <s v=""/>
    <n v="2024"/>
    <n v="1"/>
    <n v="26"/>
    <n v="141279"/>
    <s v="6374150831000433"/>
    <s v="36000"/>
    <n v="1"/>
    <s v=""/>
    <n v="75"/>
    <n v="3"/>
    <s v=""/>
    <s v="01026540394"/>
    <s v="I20.8"/>
    <x v="8"/>
    <n v="4"/>
    <s v="494"/>
    <n v="46"/>
    <x v="16"/>
    <n v="162640"/>
    <x v="1"/>
    <n v="1"/>
  </r>
  <r>
    <n v="6.3023630047030003E+22"/>
    <s v="0FD87D2FE41BD7BDE0630D003F0A34FE"/>
    <n v="1"/>
    <d v="2024-02-15T00:00:00"/>
    <s v="VR63240001"/>
    <s v=""/>
    <n v="2024"/>
    <n v="1"/>
    <n v="27"/>
    <n v="141280"/>
    <s v="6372160891000779"/>
    <s v="36000"/>
    <n v="2"/>
    <s v=""/>
    <n v="85"/>
    <n v="3"/>
    <s v=""/>
    <s v="01048914017"/>
    <s v="I48.1"/>
    <x v="8"/>
    <n v="3"/>
    <s v="220"/>
    <n v="1103"/>
    <x v="17"/>
    <n v="171011"/>
    <x v="1"/>
    <n v="1"/>
  </r>
  <r>
    <n v="6.3023630047030003E+22"/>
    <s v="0FD87D2FE422D7BDE0630D003F0A34FE"/>
    <n v="1"/>
    <d v="2024-02-15T00:00:00"/>
    <s v="VR63240001"/>
    <s v=""/>
    <n v="2024"/>
    <n v="1"/>
    <n v="28"/>
    <n v="141281"/>
    <s v="6376260884000236"/>
    <s v="36000"/>
    <n v="2"/>
    <s v=""/>
    <n v="86"/>
    <n v="3"/>
    <s v=""/>
    <s v="01067086916"/>
    <s v="I21.1"/>
    <x v="8"/>
    <n v="10"/>
    <s v="183"/>
    <n v="47"/>
    <x v="3"/>
    <n v="199124"/>
    <x v="1"/>
    <n v="1"/>
  </r>
  <r>
    <n v="6.3023630047030003E+22"/>
    <s v="0FD87D2FE42CD7BDE0630D003F0A34FE"/>
    <n v="1"/>
    <d v="2024-02-15T00:00:00"/>
    <s v="VR63240001"/>
    <s v=""/>
    <n v="2024"/>
    <n v="1"/>
    <n v="29"/>
    <n v="141282"/>
    <s v="6378350874000565"/>
    <s v="36000"/>
    <n v="2"/>
    <s v=""/>
    <n v="77"/>
    <n v="3"/>
    <s v=""/>
    <s v="01135182701"/>
    <s v="I21.4"/>
    <x v="8"/>
    <n v="10"/>
    <s v="183"/>
    <n v="47"/>
    <x v="1"/>
    <n v="147972"/>
    <x v="1"/>
    <n v="1"/>
  </r>
  <r>
    <n v="6.3023630047030003E+22"/>
    <s v="0FD87D2FE439D7BDE0630D003F0A34FE"/>
    <n v="1"/>
    <d v="2024-02-15T00:00:00"/>
    <s v="VR63240001"/>
    <s v=""/>
    <n v="2024"/>
    <n v="1"/>
    <n v="30"/>
    <n v="141283"/>
    <s v="6347830820000361"/>
    <s v="36000"/>
    <n v="1"/>
    <s v=""/>
    <n v="62"/>
    <n v="3"/>
    <s v=""/>
    <s v="01015429541"/>
    <s v="I20.0"/>
    <x v="8"/>
    <n v="4"/>
    <s v="183"/>
    <n v="47"/>
    <x v="1"/>
    <n v="147972"/>
    <x v="1"/>
    <n v="1"/>
  </r>
  <r>
    <n v="6.3023630047030003E+22"/>
    <s v="0FD87D2FE44AD7BDE0630D003F0A34FE"/>
    <n v="1"/>
    <d v="2024-02-15T00:00:00"/>
    <s v="VR63240001"/>
    <s v=""/>
    <n v="2024"/>
    <n v="1"/>
    <n v="31"/>
    <n v="141284"/>
    <s v="6371450873000124"/>
    <s v="36000"/>
    <n v="2"/>
    <s v=""/>
    <n v="78"/>
    <n v="3"/>
    <s v=""/>
    <s v="01133492662"/>
    <s v="I21.0"/>
    <x v="8"/>
    <n v="6"/>
    <s v="183"/>
    <n v="46"/>
    <x v="4"/>
    <n v="230121"/>
    <x v="1"/>
    <n v="1"/>
  </r>
  <r>
    <n v="6.3023630047030003E+22"/>
    <s v="0FD87D2FE44CD7BDE0630D003F0A34FE"/>
    <n v="1"/>
    <d v="2024-02-15T00:00:00"/>
    <s v="VR63240001"/>
    <s v=""/>
    <n v="2024"/>
    <n v="1"/>
    <n v="32"/>
    <n v="141285"/>
    <s v="6369050878000246"/>
    <s v="36000"/>
    <n v="2"/>
    <s v=""/>
    <n v="74"/>
    <n v="3"/>
    <s v=""/>
    <s v="01089166288"/>
    <s v="I21.1"/>
    <x v="8"/>
    <n v="11"/>
    <s v="183"/>
    <n v="46"/>
    <x v="4"/>
    <n v="230121"/>
    <x v="1"/>
    <n v="1"/>
  </r>
  <r>
    <n v="6.3023630047030003E+22"/>
    <s v="0FD87D2FE452D7BDE0630D003F0A34FE"/>
    <n v="1"/>
    <d v="2024-02-15T00:00:00"/>
    <s v="VR63240001"/>
    <s v=""/>
    <n v="2024"/>
    <n v="1"/>
    <n v="33"/>
    <n v="141286"/>
    <s v="6348240846000164"/>
    <s v="36000"/>
    <n v="1"/>
    <s v=""/>
    <n v="66"/>
    <n v="3"/>
    <s v=""/>
    <s v="01155404125"/>
    <s v="I44.2"/>
    <x v="8"/>
    <n v="5"/>
    <s v="219"/>
    <n v="1102"/>
    <x v="18"/>
    <n v="256135"/>
    <x v="1"/>
    <n v="1"/>
  </r>
  <r>
    <n v="6.3023630047030003E+22"/>
    <s v="0FD87D2FE461D7BDE0630D003F0A34FE"/>
    <n v="1"/>
    <d v="2024-02-15T00:00:00"/>
    <s v="VR63240001"/>
    <s v=""/>
    <n v="2024"/>
    <n v="1"/>
    <n v="34"/>
    <n v="141287"/>
    <s v="6354540821000449"/>
    <s v="36000"/>
    <n v="1"/>
    <s v=""/>
    <n v="69"/>
    <n v="3"/>
    <s v=""/>
    <s v="01160966011"/>
    <s v="I20.8"/>
    <x v="8"/>
    <n v="4"/>
    <s v="493"/>
    <n v="2633"/>
    <x v="14"/>
    <n v="136982"/>
    <x v="1"/>
    <n v="1"/>
  </r>
  <r>
    <n v="6.3023630047030003E+22"/>
    <s v="0FD87D2FE466D7BDE0630D003F0A34FE"/>
    <n v="1"/>
    <d v="2024-02-15T00:00:00"/>
    <s v="VR63240001"/>
    <s v=""/>
    <n v="2024"/>
    <n v="1"/>
    <n v="35"/>
    <n v="141288"/>
    <s v="3876750879000078"/>
    <s v="36000"/>
    <n v="2"/>
    <s v=""/>
    <n v="81"/>
    <n v="3"/>
    <s v=""/>
    <s v="3876750879000078"/>
    <s v="I20.0"/>
    <x v="8"/>
    <n v="3"/>
    <s v="183"/>
    <n v="47"/>
    <x v="1"/>
    <n v="147972"/>
    <x v="1"/>
    <n v="1"/>
  </r>
  <r>
    <n v="6.3023630047030003E+22"/>
    <s v="0FD87D2FE472D7BDE0630D003F0A34FE"/>
    <n v="1"/>
    <d v="2024-02-15T00:00:00"/>
    <s v="VR63240001"/>
    <s v=""/>
    <n v="2024"/>
    <n v="1"/>
    <n v="36"/>
    <n v="141289"/>
    <s v="6351330818000484"/>
    <s v="36000"/>
    <n v="1"/>
    <s v=""/>
    <n v="57"/>
    <n v="3"/>
    <s v=""/>
    <s v="01088101134"/>
    <s v="I21.1"/>
    <x v="8"/>
    <n v="8"/>
    <s v="183"/>
    <n v="47"/>
    <x v="3"/>
    <n v="199124"/>
    <x v="1"/>
    <n v="1"/>
  </r>
  <r>
    <n v="6.3023630047030003E+22"/>
    <s v="0FD87D2FE48BD7BDE0630D003F0A34FE"/>
    <n v="1"/>
    <d v="2024-02-15T00:00:00"/>
    <s v="VR63240001"/>
    <s v=""/>
    <n v="2024"/>
    <n v="1"/>
    <n v="37"/>
    <n v="141290"/>
    <s v="6347430831000607"/>
    <s v="36000"/>
    <n v="1"/>
    <s v=""/>
    <n v="58"/>
    <n v="3"/>
    <s v=""/>
    <s v="01141171998"/>
    <s v="I20.8"/>
    <x v="8"/>
    <n v="5"/>
    <s v="494"/>
    <n v="46"/>
    <x v="16"/>
    <n v="162640"/>
    <x v="1"/>
    <n v="1"/>
  </r>
  <r>
    <n v="6.3023630047030003E+22"/>
    <s v="0FD87D2FE492D7BDE0630D003F0A34FE"/>
    <n v="1"/>
    <d v="2024-02-15T00:00:00"/>
    <s v="VR63240001"/>
    <s v=""/>
    <n v="2024"/>
    <n v="1"/>
    <n v="38"/>
    <n v="141291"/>
    <s v="6353620848000340"/>
    <s v="36000"/>
    <n v="1"/>
    <s v=""/>
    <n v="50"/>
    <n v="3"/>
    <s v=""/>
    <s v="01025714425"/>
    <s v="I21.1"/>
    <x v="8"/>
    <n v="6"/>
    <s v="183"/>
    <n v="47"/>
    <x v="3"/>
    <n v="199124"/>
    <x v="1"/>
    <n v="1"/>
  </r>
  <r>
    <n v="6.3023630047030003E+22"/>
    <s v="0FD87D2FE49CD7BDE0630D003F0A34FE"/>
    <n v="1"/>
    <d v="2024-02-15T00:00:00"/>
    <s v="VR63240001"/>
    <s v=""/>
    <n v="2024"/>
    <n v="1"/>
    <n v="39"/>
    <n v="141292"/>
    <s v="6351130876000420"/>
    <s v="36000"/>
    <n v="2"/>
    <s v=""/>
    <n v="55"/>
    <n v="3"/>
    <s v=""/>
    <s v="01081105379"/>
    <s v="M16.3"/>
    <x v="8"/>
    <n v="20"/>
    <s v="223"/>
    <n v="1063"/>
    <x v="19"/>
    <n v="262550"/>
    <x v="1"/>
    <n v="1"/>
  </r>
  <r>
    <n v="6.3023630047030003E+22"/>
    <s v="0FD87D2FE4C2D7BDE0630D003F0A34FE"/>
    <n v="1"/>
    <d v="2024-02-15T00:00:00"/>
    <s v="VR63240001"/>
    <s v=""/>
    <n v="2024"/>
    <n v="1"/>
    <n v="40"/>
    <n v="141293"/>
    <s v="6358040889000205"/>
    <s v="36000"/>
    <n v="2"/>
    <s v=""/>
    <n v="65"/>
    <n v="3"/>
    <s v=""/>
    <s v="01077814731"/>
    <s v="I21.0"/>
    <x v="8"/>
    <n v="8"/>
    <s v="183"/>
    <n v="46"/>
    <x v="4"/>
    <n v="230121"/>
    <x v="1"/>
    <n v="1"/>
  </r>
  <r>
    <n v="6.3023630047030003E+22"/>
    <s v="0FD87D2FE4E2D7BDE0630D003F0A34FE"/>
    <n v="1"/>
    <d v="2024-02-15T00:00:00"/>
    <s v="VR63240001"/>
    <s v=""/>
    <n v="2024"/>
    <n v="1"/>
    <n v="41"/>
    <n v="141294"/>
    <s v="6370450873000596"/>
    <s v="36000"/>
    <n v="2"/>
    <s v=""/>
    <n v="78"/>
    <n v="3"/>
    <s v=""/>
    <s v="01035792666"/>
    <s v="I20.0"/>
    <x v="8"/>
    <n v="7"/>
    <s v="183"/>
    <n v="45"/>
    <x v="10"/>
    <n v="222876"/>
    <x v="1"/>
    <n v="1"/>
  </r>
  <r>
    <n v="6.3023630047030003E+22"/>
    <s v="0FD87D2FE4EAD7BDE0630D003F0A34FE"/>
    <n v="1"/>
    <d v="2024-02-15T00:00:00"/>
    <s v="VR63240001"/>
    <s v=""/>
    <n v="2024"/>
    <n v="1"/>
    <n v="42"/>
    <n v="141295"/>
    <s v="6373060871000337"/>
    <s v="36000"/>
    <n v="2"/>
    <s v=""/>
    <n v="84"/>
    <n v="4"/>
    <s v=""/>
    <s v="02031982886"/>
    <s v="I21.2"/>
    <x v="8"/>
    <n v="1"/>
    <s v="183"/>
    <n v="47"/>
    <x v="3"/>
    <n v="199124"/>
    <x v="1"/>
    <n v="1"/>
  </r>
  <r>
    <n v="6.3023630047030003E+22"/>
    <s v="0FD87D2FE4EBD7BDE0630D003F0A34FE"/>
    <n v="1"/>
    <d v="2024-02-15T00:00:00"/>
    <s v="VR63240001"/>
    <s v=""/>
    <n v="2024"/>
    <n v="1"/>
    <n v="43"/>
    <n v="141296"/>
    <s v="6350930833000632"/>
    <s v="36000"/>
    <n v="1"/>
    <s v=""/>
    <n v="63"/>
    <n v="3"/>
    <s v=""/>
    <s v="01168476048"/>
    <s v="I22.1"/>
    <x v="8"/>
    <n v="13"/>
    <s v="183"/>
    <n v="47"/>
    <x v="3"/>
    <n v="199124"/>
    <x v="1"/>
    <n v="1"/>
  </r>
  <r>
    <n v="6.3023630047030003E+22"/>
    <s v="0FD87D2FE4F6D7BDE0630D003F0A34FE"/>
    <n v="1"/>
    <d v="2024-02-15T00:00:00"/>
    <s v="VR63240001"/>
    <s v=""/>
    <n v="2024"/>
    <n v="1"/>
    <n v="44"/>
    <n v="141297"/>
    <s v="6357630845000306"/>
    <s v="36000"/>
    <n v="1"/>
    <s v=""/>
    <n v="60"/>
    <n v="3"/>
    <s v=""/>
    <s v="01014015890"/>
    <s v="I21.0"/>
    <x v="8"/>
    <n v="10"/>
    <s v="183"/>
    <n v="47"/>
    <x v="3"/>
    <n v="199124"/>
    <x v="1"/>
    <n v="1"/>
  </r>
  <r>
    <n v="6.3023630047030003E+22"/>
    <s v="0FD87D2FE4FAD7BDE0630D003F0A34FE"/>
    <n v="1"/>
    <d v="2024-02-15T00:00:00"/>
    <s v="VR63240001"/>
    <s v=""/>
    <n v="2024"/>
    <n v="1"/>
    <n v="45"/>
    <n v="141298"/>
    <s v="6351540825001081"/>
    <s v="36000"/>
    <n v="1"/>
    <s v=""/>
    <n v="69"/>
    <n v="3"/>
    <s v=""/>
    <s v="01092188644"/>
    <s v="I21.0"/>
    <x v="8"/>
    <n v="11"/>
    <s v="183"/>
    <n v="47"/>
    <x v="3"/>
    <n v="199124"/>
    <x v="1"/>
    <n v="1"/>
  </r>
  <r>
    <n v="6.3023630098030098E+22"/>
    <s v="102675FB95B6CD3CE0630C003F0ACBB2"/>
    <n v="1"/>
    <d v="2024-02-15T00:00:00"/>
    <s v="VR63240001"/>
    <s v=""/>
    <n v="2024"/>
    <n v="1"/>
    <n v="46"/>
    <n v="141299"/>
    <s v="6356200873000627"/>
    <s v="36000"/>
    <n v="2"/>
    <s v=""/>
    <n v="26"/>
    <n v="3"/>
    <s v=""/>
    <s v="01145383196"/>
    <s v="D14.0"/>
    <x v="0"/>
    <n v="6"/>
    <s v="457"/>
    <n v="2579"/>
    <x v="20"/>
    <n v="160863"/>
    <x v="1"/>
    <n v="1"/>
  </r>
  <r>
    <n v="6.3023630098030098E+22"/>
    <s v="10398CA8EF4A0244E06318003F0A60BF"/>
    <n v="1"/>
    <d v="2024-02-15T00:00:00"/>
    <s v="VR63240001"/>
    <s v=""/>
    <n v="2024"/>
    <n v="1"/>
    <n v="47"/>
    <n v="141300"/>
    <s v="6357230881000383"/>
    <s v="36000"/>
    <n v="2"/>
    <s v=""/>
    <n v="56"/>
    <n v="3"/>
    <s v=""/>
    <s v="01094259008"/>
    <s v="J32.3"/>
    <x v="0"/>
    <n v="16"/>
    <s v="490"/>
    <n v="2628"/>
    <x v="21"/>
    <n v="83035"/>
    <x v="1"/>
    <n v="1"/>
  </r>
  <r>
    <n v="6.3023630047030003E+22"/>
    <s v="104C88D26AEC7744E0630C003F0A2EC5"/>
    <n v="1"/>
    <d v="2024-02-15T00:00:00"/>
    <s v="VR63240001"/>
    <s v=""/>
    <n v="2024"/>
    <n v="1"/>
    <n v="48"/>
    <n v="141301"/>
    <s v="6354640840001004"/>
    <s v="36000"/>
    <n v="1"/>
    <s v=""/>
    <n v="70"/>
    <n v="3"/>
    <s v=""/>
    <s v="01150440959"/>
    <s v="I21.1"/>
    <x v="8"/>
    <n v="8"/>
    <s v="183"/>
    <n v="47"/>
    <x v="3"/>
    <n v="199124"/>
    <x v="1"/>
    <n v="1"/>
  </r>
  <r>
    <n v="6.3023630047030003E+22"/>
    <s v="104C88D26AF67744E0630C003F0A2EC5"/>
    <n v="1"/>
    <d v="2024-02-15T00:00:00"/>
    <s v="VR63240001"/>
    <s v=""/>
    <n v="2024"/>
    <n v="1"/>
    <n v="49"/>
    <n v="141302"/>
    <s v="6351440842000069"/>
    <s v="36000"/>
    <n v="1"/>
    <s v=""/>
    <n v="68"/>
    <n v="3"/>
    <s v=""/>
    <s v="01137895755"/>
    <s v="I21.0"/>
    <x v="8"/>
    <n v="7"/>
    <s v="183"/>
    <n v="47"/>
    <x v="3"/>
    <n v="199124"/>
    <x v="1"/>
    <n v="1"/>
  </r>
  <r>
    <n v="6.3023630047030003E+22"/>
    <s v="104C88D26B1B7744E0630C003F0A2EC5"/>
    <n v="1"/>
    <d v="2024-02-15T00:00:00"/>
    <s v="VR63240001"/>
    <s v=""/>
    <n v="2024"/>
    <n v="1"/>
    <n v="50"/>
    <n v="141303"/>
    <s v="6352840875000242"/>
    <s v="36000"/>
    <n v="2"/>
    <s v=""/>
    <n v="72"/>
    <n v="3"/>
    <s v=""/>
    <s v="01078670789"/>
    <s v="I21.0"/>
    <x v="8"/>
    <n v="8"/>
    <s v="183"/>
    <n v="47"/>
    <x v="3"/>
    <n v="199124"/>
    <x v="1"/>
    <n v="1"/>
  </r>
  <r>
    <n v="6.3023630047030003E+22"/>
    <s v="104C88D26B227744E0630C003F0A2EC5"/>
    <n v="1"/>
    <d v="2024-02-15T00:00:00"/>
    <s v="VR63240001"/>
    <s v=""/>
    <n v="2024"/>
    <n v="1"/>
    <n v="51"/>
    <n v="141304"/>
    <s v="6354420841000085"/>
    <s v="36000"/>
    <n v="1"/>
    <s v=""/>
    <n v="48"/>
    <n v="3"/>
    <s v=""/>
    <s v="01145391148"/>
    <s v="I21.1"/>
    <x v="8"/>
    <n v="7"/>
    <s v="183"/>
    <n v="46"/>
    <x v="4"/>
    <n v="230121"/>
    <x v="1"/>
    <n v="1"/>
  </r>
  <r>
    <n v="6.3009806303100995E+23"/>
    <s v="046929EC712E449C895393F06AA17B58"/>
    <n v="40797"/>
    <d v="2024-02-15T00:00:00"/>
    <s v="VR63240001"/>
    <s v=""/>
    <n v="2024"/>
    <n v="1"/>
    <n v="52"/>
    <n v="141305"/>
    <s v="6377940844000017"/>
    <s v="36000"/>
    <n v="1"/>
    <s v=""/>
    <n v="73"/>
    <n v="3"/>
    <s v=""/>
    <s v="01111284265"/>
    <s v="I21.1"/>
    <x v="0"/>
    <n v="11"/>
    <s v="183"/>
    <n v="46"/>
    <x v="4"/>
    <n v="230121"/>
    <x v="0"/>
    <n v="1"/>
  </r>
  <r>
    <n v="6.3023630107030101E+22"/>
    <s v="10E66ECB4012115BE0630100007F99DC"/>
    <n v="68351"/>
    <d v="2024-02-15T00:00:00"/>
    <s v="VR63240001"/>
    <s v=""/>
    <n v="2024"/>
    <n v="1"/>
    <n v="53"/>
    <n v="141306"/>
    <s v="6372940872000991"/>
    <s v="36000"/>
    <n v="2"/>
    <s v=""/>
    <n v="73"/>
    <n v="4"/>
    <s v=""/>
    <s v="02029953002"/>
    <s v="I20.8"/>
    <x v="9"/>
    <n v="4"/>
    <s v="493"/>
    <n v="2633"/>
    <x v="14"/>
    <n v="136982"/>
    <x v="1"/>
    <n v="1"/>
  </r>
  <r>
    <n v="6.3023630101030099E+22"/>
    <s v="0C7A0F403A4048108731BAE17CBA5B5E"/>
    <n v="16509"/>
    <d v="2024-02-15T00:00:00"/>
    <s v="VR63240001"/>
    <s v=""/>
    <n v="2024"/>
    <n v="1"/>
    <n v="54"/>
    <n v="141307"/>
    <s v="6376250873000529"/>
    <s v="36000"/>
    <n v="2"/>
    <s v=""/>
    <n v="76"/>
    <n v="3"/>
    <s v=""/>
    <s v="01169305943"/>
    <s v="H40.1"/>
    <x v="7"/>
    <n v="5"/>
    <s v="182"/>
    <n v="2629"/>
    <x v="12"/>
    <n v="75312"/>
    <x v="1"/>
    <n v="1"/>
  </r>
  <r>
    <n v="6.3023630047030003E+22"/>
    <s v="10C98A86CAF2F5F2E0630D003F0AD635"/>
    <n v="1"/>
    <d v="2024-02-15T00:00:00"/>
    <s v="VR63240001"/>
    <s v=""/>
    <n v="2024"/>
    <n v="1"/>
    <n v="55"/>
    <n v="141308"/>
    <s v="6357520840000023"/>
    <s v="36000"/>
    <n v="1"/>
    <s v=""/>
    <n v="49"/>
    <n v="3"/>
    <s v=""/>
    <s v="01093095136"/>
    <s v="I21.1"/>
    <x v="8"/>
    <n v="7"/>
    <s v="183"/>
    <n v="47"/>
    <x v="3"/>
    <n v="199124"/>
    <x v="1"/>
    <n v="1"/>
  </r>
  <r>
    <n v="6.3023630047030003E+22"/>
    <s v="10C98A86CAFCF5F2E0630D003F0AD635"/>
    <n v="1"/>
    <d v="2024-02-15T00:00:00"/>
    <s v="VR63240001"/>
    <s v=""/>
    <n v="2024"/>
    <n v="1"/>
    <n v="56"/>
    <n v="141309"/>
    <s v="6378850877000595"/>
    <s v="36000"/>
    <n v="2"/>
    <s v=""/>
    <n v="83"/>
    <n v="3"/>
    <s v=""/>
    <s v="01135776102"/>
    <s v="I20.8"/>
    <x v="8"/>
    <n v="4"/>
    <s v="493"/>
    <n v="2633"/>
    <x v="14"/>
    <n v="136982"/>
    <x v="1"/>
    <n v="1"/>
  </r>
  <r>
    <n v="6.3023630047030003E+22"/>
    <s v="10C98A86CB06F5F2E0630D003F0AD635"/>
    <n v="1"/>
    <d v="2024-02-15T00:00:00"/>
    <s v="VR63240001"/>
    <s v=""/>
    <n v="2024"/>
    <n v="1"/>
    <n v="57"/>
    <n v="141310"/>
    <s v="6372150821000619"/>
    <s v="36000"/>
    <n v="1"/>
    <s v=""/>
    <n v="75"/>
    <n v="4"/>
    <s v=""/>
    <s v="02032018179"/>
    <s v="I20.8"/>
    <x v="8"/>
    <n v="4"/>
    <s v="494"/>
    <n v="46"/>
    <x v="16"/>
    <n v="162640"/>
    <x v="1"/>
    <n v="1"/>
  </r>
  <r>
    <n v="6.3023630047030003E+22"/>
    <s v="10D96D6CED5BC9A4E0630C003F0ACD3E"/>
    <n v="1"/>
    <d v="2024-02-15T00:00:00"/>
    <s v="VR63240001"/>
    <s v=""/>
    <n v="2024"/>
    <n v="1"/>
    <n v="58"/>
    <n v="141311"/>
    <s v="6354120818000825"/>
    <s v="36000"/>
    <n v="1"/>
    <s v=""/>
    <n v="45"/>
    <n v="3"/>
    <s v=""/>
    <s v="01159265451"/>
    <s v="I22.1"/>
    <x v="8"/>
    <n v="6"/>
    <s v="183"/>
    <n v="47"/>
    <x v="3"/>
    <n v="199124"/>
    <x v="1"/>
    <n v="1"/>
  </r>
  <r>
    <n v="6.3023630047030003E+22"/>
    <s v="10D96D6CED62C9A4E0630C003F0ACD3E"/>
    <n v="1"/>
    <d v="2024-02-15T00:00:00"/>
    <s v="VR63240001"/>
    <s v=""/>
    <n v="2024"/>
    <n v="1"/>
    <n v="59"/>
    <n v="141312"/>
    <s v="6378940841000399"/>
    <s v="36000"/>
    <n v="1"/>
    <s v=""/>
    <n v="74"/>
    <n v="3"/>
    <s v=""/>
    <s v="01101015490"/>
    <s v="I22.1"/>
    <x v="8"/>
    <n v="8"/>
    <s v="183"/>
    <n v="47"/>
    <x v="1"/>
    <n v="147972"/>
    <x v="1"/>
    <n v="1"/>
  </r>
  <r>
    <n v="6.3023630047030003E+22"/>
    <s v="10D96D6CED6CC9A4E0630C003F0ACD3E"/>
    <n v="1"/>
    <d v="2024-02-15T00:00:00"/>
    <s v="VR63240001"/>
    <s v=""/>
    <n v="2024"/>
    <n v="1"/>
    <n v="60"/>
    <n v="141313"/>
    <s v="6376750870000257"/>
    <s v="36000"/>
    <n v="2"/>
    <s v=""/>
    <n v="81"/>
    <n v="3"/>
    <s v=""/>
    <s v="01082091579"/>
    <s v="I21.1"/>
    <x v="8"/>
    <n v="10"/>
    <s v="183"/>
    <n v="47"/>
    <x v="3"/>
    <n v="199124"/>
    <x v="1"/>
    <n v="1"/>
  </r>
  <r>
    <n v="6.3023630047030003E+22"/>
    <s v="112B973D75BC31BAE06318003F0ACB92"/>
    <n v="1"/>
    <d v="2024-02-15T00:00:00"/>
    <s v="VR63240001"/>
    <s v=""/>
    <n v="2024"/>
    <n v="1"/>
    <n v="61"/>
    <n v="141314"/>
    <s v="6353720881000619"/>
    <s v="36000"/>
    <n v="2"/>
    <s v=""/>
    <n v="51"/>
    <n v="3"/>
    <s v=""/>
    <s v="01064841708"/>
    <s v="D18.0"/>
    <x v="8"/>
    <n v="24"/>
    <s v="21"/>
    <n v="226"/>
    <x v="11"/>
    <n v="200037"/>
    <x v="1"/>
    <n v="1"/>
  </r>
  <r>
    <n v="6.3023630047030003E+22"/>
    <s v="112B973D75C631BAE06318003F0ACB92"/>
    <n v="1"/>
    <d v="2024-02-15T00:00:00"/>
    <s v="VR63240001"/>
    <s v=""/>
    <n v="2024"/>
    <n v="1"/>
    <n v="62"/>
    <n v="141315"/>
    <s v="6347830897000211"/>
    <s v="36000"/>
    <n v="2"/>
    <s v=""/>
    <n v="62"/>
    <n v="4"/>
    <s v=""/>
    <s v="02031417762"/>
    <s v="D18.0"/>
    <x v="8"/>
    <n v="7"/>
    <s v="206"/>
    <n v="39"/>
    <x v="22"/>
    <n v="165709"/>
    <x v="1"/>
    <n v="1"/>
  </r>
  <r>
    <n v="6.3023630105030097E+22"/>
    <s v="1D81C79588DE4E7394F637AC6507C307"/>
    <n v="1"/>
    <d v="2024-02-15T00:00:00"/>
    <s v="VR63240001"/>
    <s v=""/>
    <n v="2024"/>
    <n v="1"/>
    <n v="63"/>
    <n v="141316"/>
    <s v="6374940898000098"/>
    <s v="36000"/>
    <n v="2"/>
    <s v=""/>
    <n v="73"/>
    <n v="3"/>
    <s v=""/>
    <s v="01106441763"/>
    <s v="I44.2"/>
    <x v="2"/>
    <n v="7"/>
    <s v="219"/>
    <n v="1102"/>
    <x v="18"/>
    <n v="256135"/>
    <x v="1"/>
    <n v="1"/>
  </r>
  <r>
    <n v="6.3023630105030097E+22"/>
    <s v="207DE18ACEC24995A37CAAB914A7A5DC"/>
    <n v="1"/>
    <d v="2024-02-15T00:00:00"/>
    <s v="VR63240001"/>
    <s v=""/>
    <n v="2024"/>
    <n v="1"/>
    <n v="64"/>
    <n v="141317"/>
    <s v="6352640834000345"/>
    <s v="36000"/>
    <n v="1"/>
    <s v=""/>
    <n v="70"/>
    <n v="4"/>
    <s v=""/>
    <s v="02031248822"/>
    <s v="I21.4"/>
    <x v="2"/>
    <n v="6"/>
    <s v="183"/>
    <n v="47"/>
    <x v="1"/>
    <n v="147972"/>
    <x v="1"/>
    <n v="1"/>
  </r>
  <r>
    <n v="6.3023630105030097E+22"/>
    <s v="25F220A21F2F4E39B9E0A7D6A80AB7D1"/>
    <n v="1"/>
    <d v="2024-02-15T00:00:00"/>
    <s v="VR63240001"/>
    <s v=""/>
    <n v="2024"/>
    <n v="1"/>
    <n v="65"/>
    <n v="141318"/>
    <s v="6355430843000628"/>
    <s v="36000"/>
    <n v="1"/>
    <s v=""/>
    <n v="58"/>
    <n v="3"/>
    <s v=""/>
    <s v="01142283710"/>
    <s v="I21.4"/>
    <x v="2"/>
    <n v="8"/>
    <s v="183"/>
    <n v="46"/>
    <x v="0"/>
    <n v="179013"/>
    <x v="1"/>
    <n v="1"/>
  </r>
  <r>
    <n v="6.3023630123030003E+22"/>
    <s v="A32BDD9E6E914807AB9A474075DD28E0"/>
    <n v="18690"/>
    <d v="2024-02-15T00:00:00"/>
    <s v="VR63240001"/>
    <s v=""/>
    <n v="2024"/>
    <n v="1"/>
    <n v="66"/>
    <n v="141319"/>
    <s v="6377050842000207"/>
    <s v="36000"/>
    <n v="1"/>
    <s v=""/>
    <n v="74"/>
    <n v="4"/>
    <s v=""/>
    <s v="02030945511"/>
    <s v="I20.0"/>
    <x v="6"/>
    <n v="4"/>
    <s v="183"/>
    <n v="47"/>
    <x v="1"/>
    <n v="147972"/>
    <x v="1"/>
    <n v="1"/>
  </r>
  <r>
    <n v="6.3009806303110994E+23"/>
    <s v="6B27BBFABF4F4061A9115E29EA3B9795"/>
    <n v="40593"/>
    <d v="2024-02-15T00:00:00"/>
    <s v="VR63240001"/>
    <s v=""/>
    <n v="2024"/>
    <n v="1"/>
    <n v="67"/>
    <n v="141320"/>
    <s v="6389679724000335"/>
    <s v="36000"/>
    <n v="1"/>
    <s v=""/>
    <n v="0"/>
    <n v="3"/>
    <s v=""/>
    <s v="6389679724000335"/>
    <s v="P91.0"/>
    <x v="0"/>
    <n v="26"/>
    <s v="30"/>
    <n v="220"/>
    <x v="2"/>
    <n v="307267"/>
    <x v="0"/>
    <n v="1"/>
  </r>
  <r>
    <n v="6.3011206303100996E+23"/>
    <s v="0FB1CBD2C5CC1AD6E0630C003F0A5C68"/>
    <n v="1"/>
    <d v="2024-02-15T00:00:00"/>
    <s v="VR63240001"/>
    <s v=""/>
    <n v="2024"/>
    <n v="1"/>
    <n v="68"/>
    <n v="141321"/>
    <s v="6349930838000490"/>
    <s v="36000"/>
    <n v="1"/>
    <s v=""/>
    <n v="63"/>
    <n v="4"/>
    <s v=""/>
    <s v="02027524262"/>
    <s v="I21.1"/>
    <x v="10"/>
    <n v="10"/>
    <s v="183"/>
    <n v="47"/>
    <x v="3"/>
    <n v="199124"/>
    <x v="0"/>
    <n v="1"/>
  </r>
  <r>
    <n v="6.3011206303100996E+23"/>
    <s v="0FB1CBD2C5DB1AD6E0630C003F0A5C68"/>
    <n v="1"/>
    <d v="2024-02-15T00:00:00"/>
    <s v="VR63240001"/>
    <s v=""/>
    <n v="2024"/>
    <n v="1"/>
    <n v="69"/>
    <n v="141322"/>
    <s v="6356810838000437"/>
    <s v="36000"/>
    <n v="1"/>
    <s v=""/>
    <n v="42"/>
    <n v="3"/>
    <s v=""/>
    <s v="01156025585"/>
    <s v="I21.0"/>
    <x v="10"/>
    <n v="9"/>
    <s v="183"/>
    <n v="47"/>
    <x v="3"/>
    <n v="199124"/>
    <x v="0"/>
    <n v="1"/>
  </r>
  <r>
    <n v="6.3011206303100996E+23"/>
    <s v="0FB1CBD2C5841AD6E0630C003F0A5C68"/>
    <n v="1"/>
    <d v="2024-02-15T00:00:00"/>
    <s v="VR63240001"/>
    <s v=""/>
    <n v="2024"/>
    <n v="1"/>
    <n v="70"/>
    <n v="141323"/>
    <s v="6348540820001223"/>
    <s v="36000"/>
    <n v="1"/>
    <s v=""/>
    <n v="69"/>
    <n v="3"/>
    <s v=""/>
    <s v="01033841841"/>
    <s v="I21.9"/>
    <x v="10"/>
    <n v="7"/>
    <s v="183"/>
    <n v="47"/>
    <x v="3"/>
    <n v="199124"/>
    <x v="0"/>
    <n v="1"/>
  </r>
  <r>
    <n v="6.3011206303100996E+23"/>
    <s v="0FB1CBD2C59C1AD6E0630C003F0A5C68"/>
    <n v="1"/>
    <d v="2024-02-15T00:00:00"/>
    <s v="VR63240001"/>
    <s v=""/>
    <n v="2024"/>
    <n v="1"/>
    <n v="71"/>
    <n v="141324"/>
    <s v="6355220826000384"/>
    <s v="36000"/>
    <n v="1"/>
    <s v=""/>
    <n v="46"/>
    <n v="4"/>
    <s v=""/>
    <s v="02032392546"/>
    <s v="I21.4"/>
    <x v="10"/>
    <n v="8"/>
    <s v="183"/>
    <n v="46"/>
    <x v="0"/>
    <n v="179013"/>
    <x v="0"/>
    <n v="1"/>
  </r>
  <r>
    <n v="6.3011206303100996E+23"/>
    <s v="0FB1CBD2C5B61AD6E0630C003F0A5C68"/>
    <n v="1"/>
    <d v="2024-02-15T00:00:00"/>
    <s v="VR63240001"/>
    <s v=""/>
    <n v="2024"/>
    <n v="1"/>
    <n v="72"/>
    <n v="141325"/>
    <s v="6348830831000284"/>
    <s v="36000"/>
    <n v="1"/>
    <s v=""/>
    <n v="62"/>
    <n v="3"/>
    <s v=""/>
    <s v="01045144099"/>
    <s v="I21.9"/>
    <x v="10"/>
    <n v="10"/>
    <s v="183"/>
    <n v="45"/>
    <x v="15"/>
    <n v="260837"/>
    <x v="0"/>
    <n v="1"/>
  </r>
  <r>
    <n v="6.3011206303100996E+23"/>
    <s v="0FB1CBD2C5C21AD6E0630C003F0A5C68"/>
    <n v="1"/>
    <d v="2024-02-15T00:00:00"/>
    <s v="VR63240001"/>
    <s v=""/>
    <n v="2024"/>
    <n v="1"/>
    <n v="73"/>
    <n v="141326"/>
    <s v="6376250838000481"/>
    <s v="36000"/>
    <n v="1"/>
    <s v=""/>
    <n v="76"/>
    <n v="3"/>
    <s v=""/>
    <s v="01093082740"/>
    <s v="I21.1"/>
    <x v="10"/>
    <n v="11"/>
    <s v="183"/>
    <n v="45"/>
    <x v="15"/>
    <n v="260837"/>
    <x v="0"/>
    <n v="1"/>
  </r>
  <r>
    <n v="6.3023630107030101E+22"/>
    <s v="111AD834FD4478FAE0630100007F820E"/>
    <n v="68619"/>
    <d v="2024-02-15T00:00:00"/>
    <s v="VR63240001"/>
    <s v=""/>
    <n v="2024"/>
    <n v="1"/>
    <n v="74"/>
    <n v="141327"/>
    <s v="6356630844000282"/>
    <s v="36000"/>
    <n v="1"/>
    <s v=""/>
    <n v="60"/>
    <n v="3"/>
    <s v=""/>
    <s v="01124284976"/>
    <s v="I20.8"/>
    <x v="9"/>
    <n v="4"/>
    <s v="493"/>
    <n v="2633"/>
    <x v="14"/>
    <n v="136982"/>
    <x v="1"/>
    <n v="1"/>
  </r>
  <r>
    <n v="6.3023630107030101E+22"/>
    <s v="111AD834FD4778FAE0630100007F820E"/>
    <n v="68621"/>
    <d v="2024-02-15T00:00:00"/>
    <s v="VR63240001"/>
    <s v=""/>
    <n v="2024"/>
    <n v="1"/>
    <n v="75"/>
    <n v="141328"/>
    <s v="6377050885000668"/>
    <s v="36000"/>
    <n v="2"/>
    <s v=""/>
    <n v="74"/>
    <n v="3"/>
    <s v=""/>
    <s v="01123527614"/>
    <s v="I20.8"/>
    <x v="9"/>
    <n v="5"/>
    <s v="493"/>
    <n v="2633"/>
    <x v="14"/>
    <n v="136982"/>
    <x v="1"/>
    <n v="1"/>
  </r>
  <r>
    <n v="6.3023630105030097E+22"/>
    <s v="305D642A86F542F093376C4256F12F67"/>
    <n v="1"/>
    <d v="2024-02-15T00:00:00"/>
    <s v="VR63240001"/>
    <s v=""/>
    <n v="2024"/>
    <n v="1"/>
    <n v="76"/>
    <n v="141329"/>
    <s v="6355730840000442"/>
    <s v="36000"/>
    <n v="1"/>
    <s v=""/>
    <n v="61"/>
    <n v="3"/>
    <s v=""/>
    <s v="01085925162"/>
    <s v="I21.0"/>
    <x v="2"/>
    <n v="7"/>
    <s v="183"/>
    <n v="47"/>
    <x v="3"/>
    <n v="199124"/>
    <x v="1"/>
    <n v="1"/>
  </r>
  <r>
    <n v="6.3023630105030097E+22"/>
    <s v="31610E05377F4816A8B748907968CC19"/>
    <n v="1"/>
    <d v="2024-02-15T00:00:00"/>
    <s v="VR63240001"/>
    <s v=""/>
    <n v="2024"/>
    <n v="1"/>
    <n v="77"/>
    <n v="141330"/>
    <s v="6374150875000521"/>
    <s v="36000"/>
    <n v="2"/>
    <s v=""/>
    <n v="75"/>
    <n v="3"/>
    <s v=""/>
    <s v="01051458326"/>
    <s v="I21.1"/>
    <x v="2"/>
    <n v="5"/>
    <s v="183"/>
    <n v="46"/>
    <x v="4"/>
    <n v="230121"/>
    <x v="1"/>
    <n v="1"/>
  </r>
  <r>
    <n v="6.3023630105030097E+22"/>
    <s v="33BF185B73024381BCE13CA9C905CFCF"/>
    <n v="1"/>
    <d v="2024-02-15T00:00:00"/>
    <s v="VR63240001"/>
    <s v=""/>
    <n v="2024"/>
    <n v="1"/>
    <n v="78"/>
    <n v="141331"/>
    <s v="6355840848000672"/>
    <s v="36000"/>
    <n v="1"/>
    <s v=""/>
    <n v="72"/>
    <n v="3"/>
    <s v=""/>
    <s v="01062790870"/>
    <s v="I21.4"/>
    <x v="2"/>
    <n v="7"/>
    <s v="183"/>
    <n v="47"/>
    <x v="1"/>
    <n v="147972"/>
    <x v="1"/>
    <n v="1"/>
  </r>
  <r>
    <n v="6.3023630105030097E+22"/>
    <s v="350B2BF08C4C47A78F48CE170CA4C867"/>
    <n v="1"/>
    <d v="2024-02-15T00:00:00"/>
    <s v="VR63240001"/>
    <s v=""/>
    <n v="2024"/>
    <n v="1"/>
    <n v="79"/>
    <n v="141332"/>
    <s v="6356930835001053"/>
    <s v="36000"/>
    <n v="1"/>
    <s v=""/>
    <n v="63"/>
    <n v="3"/>
    <s v=""/>
    <s v="01061695805"/>
    <s v="I21.0"/>
    <x v="2"/>
    <n v="5"/>
    <s v="183"/>
    <n v="47"/>
    <x v="1"/>
    <n v="147972"/>
    <x v="1"/>
    <n v="1"/>
  </r>
  <r>
    <n v="6.3011206303100996E+23"/>
    <s v="102D6A6D11B5ADCFE0630C003F0AC2B2"/>
    <n v="1"/>
    <d v="2024-02-15T00:00:00"/>
    <s v="VR63240001"/>
    <s v=""/>
    <n v="2024"/>
    <n v="1"/>
    <n v="80"/>
    <n v="141333"/>
    <s v="6351840840000021"/>
    <s v="36000"/>
    <n v="1"/>
    <s v=""/>
    <n v="72"/>
    <n v="3"/>
    <s v=""/>
    <s v="01101096712"/>
    <s v="I20.0"/>
    <x v="10"/>
    <n v="11"/>
    <s v="183"/>
    <n v="47"/>
    <x v="1"/>
    <n v="147972"/>
    <x v="0"/>
    <n v="1"/>
  </r>
  <r>
    <n v="6.3011206303100996E+23"/>
    <s v="102D6A6D11C6ADCFE0630C003F0AC2B2"/>
    <n v="1"/>
    <d v="2024-02-15T00:00:00"/>
    <s v="VR63240001"/>
    <s v=""/>
    <n v="2024"/>
    <n v="1"/>
    <n v="81"/>
    <n v="141334"/>
    <s v="6358540848000683"/>
    <s v="36000"/>
    <n v="1"/>
    <s v=""/>
    <n v="70"/>
    <n v="3"/>
    <s v=""/>
    <s v="01086155393"/>
    <s v="I21.0"/>
    <x v="10"/>
    <n v="12"/>
    <s v="183"/>
    <n v="45"/>
    <x v="15"/>
    <n v="260837"/>
    <x v="0"/>
    <n v="1"/>
  </r>
  <r>
    <n v="6.3011206303100996E+23"/>
    <s v="102D6A6D11E1ADCFE0630C003F0AC2B2"/>
    <n v="1"/>
    <d v="2024-02-15T00:00:00"/>
    <s v="VR63240001"/>
    <s v=""/>
    <n v="2024"/>
    <n v="1"/>
    <n v="82"/>
    <n v="141335"/>
    <s v="6358240836000908"/>
    <s v="36000"/>
    <n v="1"/>
    <s v=""/>
    <n v="66"/>
    <n v="3"/>
    <s v=""/>
    <s v="01163182054"/>
    <s v="I21.9"/>
    <x v="10"/>
    <n v="27"/>
    <s v="183"/>
    <n v="47"/>
    <x v="1"/>
    <n v="147972"/>
    <x v="0"/>
    <n v="1"/>
  </r>
  <r>
    <n v="6.3011206303100996E+23"/>
    <s v="102D6A6D11E6ADCFE0630C003F0AC2B2"/>
    <n v="1"/>
    <d v="2024-02-15T00:00:00"/>
    <s v="VR63240001"/>
    <s v=""/>
    <n v="2024"/>
    <n v="1"/>
    <n v="83"/>
    <n v="141336"/>
    <s v="6347240870000578"/>
    <s v="36000"/>
    <n v="2"/>
    <s v=""/>
    <n v="66"/>
    <n v="3"/>
    <s v=""/>
    <s v="01144834282"/>
    <s v="I21.4"/>
    <x v="10"/>
    <n v="18"/>
    <s v="183"/>
    <n v="45"/>
    <x v="10"/>
    <n v="222876"/>
    <x v="0"/>
    <n v="1"/>
  </r>
  <r>
    <n v="6.3011206303100996E+23"/>
    <s v="102D6A6D1212ADCFE0630C003F0AC2B2"/>
    <n v="1"/>
    <d v="2024-02-15T00:00:00"/>
    <s v="VR63240001"/>
    <s v=""/>
    <n v="2024"/>
    <n v="1"/>
    <n v="84"/>
    <n v="141337"/>
    <s v="6367070885000668"/>
    <s v="36000"/>
    <n v="2"/>
    <s v=""/>
    <n v="94"/>
    <n v="3"/>
    <s v=""/>
    <s v="01158496117"/>
    <s v="I21.0"/>
    <x v="10"/>
    <n v="1"/>
    <s v="183"/>
    <n v="47"/>
    <x v="3"/>
    <n v="199124"/>
    <x v="0"/>
    <n v="1"/>
  </r>
  <r>
    <n v="6.3011206303100996E+23"/>
    <s v="10DB2A32B71C6769E06318003F0ADF29"/>
    <n v="1"/>
    <d v="2024-02-15T00:00:00"/>
    <s v="VR63240001"/>
    <s v=""/>
    <n v="2024"/>
    <n v="1"/>
    <n v="85"/>
    <n v="141338"/>
    <s v="6375650876000197"/>
    <s v="36000"/>
    <n v="2"/>
    <s v=""/>
    <n v="80"/>
    <n v="3"/>
    <s v=""/>
    <s v="01083223015"/>
    <s v="I21.1"/>
    <x v="10"/>
    <n v="1"/>
    <s v="183"/>
    <n v="47"/>
    <x v="3"/>
    <n v="199124"/>
    <x v="0"/>
    <n v="1"/>
  </r>
  <r>
    <n v="6.3011206303100996E+23"/>
    <s v="10DB2A32B7266769E06318003F0ADF29"/>
    <n v="1"/>
    <d v="2024-02-15T00:00:00"/>
    <s v="VR63240001"/>
    <s v=""/>
    <n v="2024"/>
    <n v="1"/>
    <n v="86"/>
    <n v="141339"/>
    <s v="6378150891000832"/>
    <s v="36000"/>
    <n v="2"/>
    <s v=""/>
    <n v="76"/>
    <n v="3"/>
    <s v=""/>
    <s v="01105524287"/>
    <s v="I21.9"/>
    <x v="10"/>
    <n v="1"/>
    <s v="183"/>
    <n v="45"/>
    <x v="15"/>
    <n v="260837"/>
    <x v="0"/>
    <n v="1"/>
  </r>
  <r>
    <n v="6.3011206303100996E+23"/>
    <s v="10DB2A32B7326769E06318003F0ADF29"/>
    <n v="1"/>
    <d v="2024-02-15T00:00:00"/>
    <s v="VR63240001"/>
    <s v=""/>
    <n v="2024"/>
    <n v="1"/>
    <n v="87"/>
    <n v="141340"/>
    <s v="6349130828000325"/>
    <s v="36000"/>
    <n v="1"/>
    <s v=""/>
    <n v="55"/>
    <n v="3"/>
    <s v=""/>
    <s v="01037071081"/>
    <s v="J43.9"/>
    <x v="10"/>
    <n v="27"/>
    <s v="175"/>
    <n v="41"/>
    <x v="23"/>
    <n v="176437"/>
    <x v="0"/>
    <n v="1"/>
  </r>
  <r>
    <n v="6.3011206303100996E+23"/>
    <s v="10DB2A32B7446769E06318003F0ADF29"/>
    <n v="1"/>
    <d v="2024-02-15T00:00:00"/>
    <s v="VR63240001"/>
    <s v=""/>
    <n v="2024"/>
    <n v="1"/>
    <n v="88"/>
    <n v="141341"/>
    <s v="6352830889000353"/>
    <s v="36000"/>
    <n v="2"/>
    <s v=""/>
    <n v="62"/>
    <n v="3"/>
    <s v=""/>
    <s v="01093526078"/>
    <s v="I21.4"/>
    <x v="10"/>
    <n v="9"/>
    <s v="183"/>
    <n v="47"/>
    <x v="1"/>
    <n v="147972"/>
    <x v="0"/>
    <n v="1"/>
  </r>
  <r>
    <n v="6.3011206303100996E+23"/>
    <s v="10DB2A32B74B6769E06318003F0ADF29"/>
    <n v="1"/>
    <d v="2024-02-15T00:00:00"/>
    <s v="VR63240001"/>
    <s v=""/>
    <n v="2024"/>
    <n v="1"/>
    <n v="89"/>
    <n v="141342"/>
    <s v="6376250878000524"/>
    <s v="36000"/>
    <n v="2"/>
    <s v=""/>
    <n v="76"/>
    <n v="3"/>
    <s v=""/>
    <s v="01129849294"/>
    <s v="I22.8"/>
    <x v="10"/>
    <n v="8"/>
    <s v="183"/>
    <n v="45"/>
    <x v="10"/>
    <n v="222876"/>
    <x v="0"/>
    <n v="1"/>
  </r>
  <r>
    <n v="6.3011206303100996E+23"/>
    <s v="10DB2A32B76B6769E06318003F0ADF29"/>
    <n v="1"/>
    <d v="2024-02-15T00:00:00"/>
    <s v="VR63240001"/>
    <s v=""/>
    <n v="2024"/>
    <n v="1"/>
    <n v="90"/>
    <n v="141343"/>
    <s v="6358930842000898"/>
    <s v="36000"/>
    <n v="1"/>
    <s v=""/>
    <n v="64"/>
    <n v="3"/>
    <s v=""/>
    <s v="01065512993"/>
    <s v="I21.0"/>
    <x v="10"/>
    <n v="7"/>
    <s v="183"/>
    <n v="47"/>
    <x v="3"/>
    <n v="199124"/>
    <x v="0"/>
    <n v="1"/>
  </r>
  <r>
    <n v="6.3011206303100996E+23"/>
    <s v="10DB2A32B7726769E06318003F0ADF29"/>
    <n v="1"/>
    <d v="2024-02-15T00:00:00"/>
    <s v="VR63240001"/>
    <s v=""/>
    <n v="2024"/>
    <n v="1"/>
    <n v="91"/>
    <n v="141344"/>
    <s v="6348240847000437"/>
    <s v="36000"/>
    <n v="1"/>
    <s v=""/>
    <n v="66"/>
    <n v="3"/>
    <s v=""/>
    <s v="01081209144"/>
    <s v="I21.9"/>
    <x v="10"/>
    <n v="7"/>
    <s v="183"/>
    <n v="45"/>
    <x v="15"/>
    <n v="260837"/>
    <x v="0"/>
    <n v="1"/>
  </r>
  <r>
    <n v="6.3011206303100996E+23"/>
    <s v="10DB2A32B7846769E06318003F0ADF29"/>
    <n v="1"/>
    <d v="2024-02-15T00:00:00"/>
    <s v="VR63240001"/>
    <s v=""/>
    <n v="2024"/>
    <n v="1"/>
    <n v="92"/>
    <n v="141345"/>
    <s v="6348440826000347"/>
    <s v="36000"/>
    <n v="1"/>
    <s v=""/>
    <n v="68"/>
    <n v="3"/>
    <s v=""/>
    <s v="01170274858"/>
    <s v="I22.0"/>
    <x v="10"/>
    <n v="8"/>
    <s v="183"/>
    <n v="47"/>
    <x v="3"/>
    <n v="199124"/>
    <x v="0"/>
    <n v="1"/>
  </r>
  <r>
    <n v="6.3011206303100996E+23"/>
    <s v="10DB2A32B78B6769E06318003F0ADF29"/>
    <n v="1"/>
    <d v="2024-02-15T00:00:00"/>
    <s v="VR63240001"/>
    <s v=""/>
    <n v="2024"/>
    <n v="1"/>
    <n v="93"/>
    <n v="141346"/>
    <s v="6347140896000414"/>
    <s v="36000"/>
    <n v="2"/>
    <s v=""/>
    <n v="65"/>
    <n v="3"/>
    <s v=""/>
    <s v="01136420842"/>
    <s v="I21.9"/>
    <x v="10"/>
    <n v="5"/>
    <s v="183"/>
    <n v="45"/>
    <x v="15"/>
    <n v="260837"/>
    <x v="0"/>
    <n v="1"/>
  </r>
  <r>
    <n v="6.3011206303100996E+23"/>
    <s v="10DB2A32B7926769E06318003F0ADF29"/>
    <n v="1"/>
    <d v="2024-02-15T00:00:00"/>
    <s v="VR63240001"/>
    <s v=""/>
    <n v="2024"/>
    <n v="1"/>
    <n v="94"/>
    <n v="141347"/>
    <s v="6378050873001073"/>
    <s v="36000"/>
    <n v="2"/>
    <s v=""/>
    <n v="74"/>
    <n v="3"/>
    <s v=""/>
    <s v="01097385043"/>
    <s v="I21.4"/>
    <x v="10"/>
    <n v="8"/>
    <s v="183"/>
    <n v="46"/>
    <x v="0"/>
    <n v="179013"/>
    <x v="0"/>
    <n v="1"/>
  </r>
  <r>
    <n v="6.3011206303100996E+23"/>
    <s v="10DB2A32B79C6769E06318003F0ADF29"/>
    <n v="1"/>
    <d v="2024-02-15T00:00:00"/>
    <s v="VR63240001"/>
    <s v=""/>
    <n v="2024"/>
    <n v="1"/>
    <n v="95"/>
    <n v="141348"/>
    <s v="6351230829000541"/>
    <s v="36000"/>
    <n v="1"/>
    <s v=""/>
    <n v="56"/>
    <n v="3"/>
    <s v=""/>
    <s v="6351230829000541"/>
    <s v="I21.0"/>
    <x v="10"/>
    <n v="7"/>
    <s v="183"/>
    <n v="47"/>
    <x v="3"/>
    <n v="199124"/>
    <x v="0"/>
    <n v="1"/>
  </r>
  <r>
    <n v="6.3011206303100996E+23"/>
    <s v="10DB2A32B7C26769E06318003F0ADF29"/>
    <n v="1"/>
    <d v="2024-02-15T00:00:00"/>
    <s v="VR63240001"/>
    <s v=""/>
    <n v="2024"/>
    <n v="1"/>
    <n v="96"/>
    <n v="141349"/>
    <s v="6352120824000688"/>
    <s v="36000"/>
    <n v="1"/>
    <s v=""/>
    <n v="45"/>
    <n v="3"/>
    <s v=""/>
    <s v="6352120824000688"/>
    <s v="I21.1"/>
    <x v="10"/>
    <n v="6"/>
    <s v="183"/>
    <n v="47"/>
    <x v="3"/>
    <n v="199124"/>
    <x v="0"/>
    <n v="1"/>
  </r>
  <r>
    <n v="6.3011206303100996E+23"/>
    <s v="10DB2A32B7CA6769E06318003F0ADF29"/>
    <n v="1"/>
    <d v="2024-02-15T00:00:00"/>
    <s v="VR63240001"/>
    <s v=""/>
    <n v="2024"/>
    <n v="1"/>
    <n v="97"/>
    <n v="141350"/>
    <s v="6358830838000037"/>
    <s v="36000"/>
    <n v="1"/>
    <s v=""/>
    <n v="63"/>
    <n v="4"/>
    <s v=""/>
    <s v="02033176299"/>
    <s v="I22.0"/>
    <x v="10"/>
    <n v="9"/>
    <s v="183"/>
    <n v="45"/>
    <x v="15"/>
    <n v="260837"/>
    <x v="0"/>
    <n v="1"/>
  </r>
  <r>
    <n v="6.3011206303100996E+23"/>
    <s v="10DB2A32B7CC6769E06318003F0ADF29"/>
    <n v="1"/>
    <d v="2024-02-15T00:00:00"/>
    <s v="VR63240001"/>
    <s v=""/>
    <n v="2024"/>
    <n v="1"/>
    <n v="98"/>
    <n v="141351"/>
    <s v="6357920825000511"/>
    <s v="36000"/>
    <n v="1"/>
    <s v=""/>
    <n v="53"/>
    <n v="3"/>
    <s v=""/>
    <s v="01154850564"/>
    <s v="I21.4"/>
    <x v="10"/>
    <n v="7"/>
    <s v="183"/>
    <n v="47"/>
    <x v="1"/>
    <n v="147972"/>
    <x v="0"/>
    <n v="1"/>
  </r>
  <r>
    <n v="6.3011206303100996E+23"/>
    <s v="10DB2A32B7DB6769E06318003F0ADF29"/>
    <n v="1"/>
    <d v="2024-02-15T00:00:00"/>
    <s v="VR63240001"/>
    <s v=""/>
    <n v="2024"/>
    <n v="1"/>
    <n v="99"/>
    <n v="141352"/>
    <s v="6348220831000056"/>
    <s v="36000"/>
    <n v="1"/>
    <s v=""/>
    <n v="46"/>
    <n v="3"/>
    <s v=""/>
    <s v="01134397851"/>
    <s v="I21.4"/>
    <x v="10"/>
    <n v="5"/>
    <s v="183"/>
    <n v="47"/>
    <x v="1"/>
    <n v="147972"/>
    <x v="0"/>
    <n v="1"/>
  </r>
  <r>
    <n v="6.3011206303100996E+23"/>
    <s v="10DB2A32B7EA6769E06318003F0ADF29"/>
    <n v="1"/>
    <d v="2024-02-15T00:00:00"/>
    <s v="VR63240001"/>
    <s v=""/>
    <n v="2024"/>
    <n v="1"/>
    <n v="100"/>
    <n v="141353"/>
    <s v="6353240833000997"/>
    <s v="36000"/>
    <n v="1"/>
    <s v=""/>
    <n v="66"/>
    <n v="3"/>
    <s v=""/>
    <s v="01121230485"/>
    <s v="I21.2"/>
    <x v="10"/>
    <n v="6"/>
    <s v="183"/>
    <n v="47"/>
    <x v="3"/>
    <n v="199124"/>
    <x v="0"/>
    <n v="1"/>
  </r>
  <r>
    <n v="6.3011206303100996E+23"/>
    <s v="10DB2A32B7F66769E06318003F0ADF29"/>
    <n v="1"/>
    <d v="2024-02-15T00:00:00"/>
    <s v="VR63240001"/>
    <s v=""/>
    <n v="2024"/>
    <n v="1"/>
    <n v="101"/>
    <n v="141354"/>
    <s v="6356230820000016"/>
    <s v="36000"/>
    <n v="1"/>
    <s v=""/>
    <n v="56"/>
    <n v="3"/>
    <s v=""/>
    <s v="01086495644"/>
    <s v="I21.1"/>
    <x v="10"/>
    <n v="8"/>
    <s v="183"/>
    <n v="47"/>
    <x v="3"/>
    <n v="199124"/>
    <x v="0"/>
    <n v="1"/>
  </r>
  <r>
    <n v="6.3011206303100996E+23"/>
    <s v="10DB2A32B7FB6769E06318003F0ADF29"/>
    <n v="1"/>
    <d v="2024-02-15T00:00:00"/>
    <s v="VR63240001"/>
    <s v=""/>
    <n v="2024"/>
    <n v="1"/>
    <n v="102"/>
    <n v="141355"/>
    <s v="6356440828000526"/>
    <s v="36000"/>
    <n v="1"/>
    <s v=""/>
    <n v="68"/>
    <n v="3"/>
    <s v=""/>
    <s v="01141883900"/>
    <s v="I21.1"/>
    <x v="10"/>
    <n v="6"/>
    <s v="183"/>
    <n v="47"/>
    <x v="3"/>
    <n v="199124"/>
    <x v="0"/>
    <n v="1"/>
  </r>
  <r>
    <n v="6.3011206303100996E+23"/>
    <s v="10DB2A32B80A6769E06318003F0ADF29"/>
    <n v="1"/>
    <d v="2024-02-15T00:00:00"/>
    <s v="VR63240001"/>
    <s v=""/>
    <n v="2024"/>
    <n v="1"/>
    <n v="103"/>
    <n v="141356"/>
    <s v="6358030820001263"/>
    <s v="36000"/>
    <n v="1"/>
    <s v=""/>
    <n v="54"/>
    <n v="3"/>
    <s v=""/>
    <s v="01127135359"/>
    <s v="I21.4"/>
    <x v="10"/>
    <n v="8"/>
    <s v="183"/>
    <n v="45"/>
    <x v="10"/>
    <n v="222876"/>
    <x v="0"/>
    <n v="1"/>
  </r>
  <r>
    <n v="6.3011206303100996E+23"/>
    <s v="10DB2A32B80C6769E06318003F0ADF29"/>
    <n v="1"/>
    <d v="2024-02-15T00:00:00"/>
    <s v="VR63240001"/>
    <s v=""/>
    <n v="2024"/>
    <n v="1"/>
    <n v="104"/>
    <n v="141357"/>
    <s v="6358240836000965"/>
    <s v="36000"/>
    <n v="1"/>
    <s v=""/>
    <n v="67"/>
    <n v="3"/>
    <s v=""/>
    <s v="01080834239"/>
    <s v="I21.1"/>
    <x v="10"/>
    <n v="7"/>
    <s v="183"/>
    <n v="47"/>
    <x v="3"/>
    <n v="199124"/>
    <x v="0"/>
    <n v="1"/>
  </r>
  <r>
    <n v="6.3011206303100996E+23"/>
    <s v="10DB2A32B81B6769E06318003F0ADF29"/>
    <n v="1"/>
    <d v="2024-02-15T00:00:00"/>
    <s v="VR63240001"/>
    <s v=""/>
    <n v="2024"/>
    <n v="1"/>
    <n v="105"/>
    <n v="141358"/>
    <s v="6377550893000121"/>
    <s v="36000"/>
    <n v="2"/>
    <s v=""/>
    <n v="79"/>
    <n v="3"/>
    <s v=""/>
    <s v="01047427849"/>
    <s v="I21.9"/>
    <x v="10"/>
    <n v="7"/>
    <s v="183"/>
    <n v="47"/>
    <x v="3"/>
    <n v="199124"/>
    <x v="0"/>
    <n v="1"/>
  </r>
  <r>
    <n v="6.3011206303100996E+23"/>
    <s v="10DB2A32B8226769E06318003F0ADF29"/>
    <n v="1"/>
    <d v="2024-02-15T00:00:00"/>
    <s v="VR63240001"/>
    <s v=""/>
    <n v="2024"/>
    <n v="1"/>
    <n v="106"/>
    <n v="141359"/>
    <s v="6355730842000382"/>
    <s v="36000"/>
    <n v="1"/>
    <s v=""/>
    <n v="61"/>
    <n v="3"/>
    <s v=""/>
    <s v="01085917825"/>
    <s v="I21.9"/>
    <x v="10"/>
    <n v="9"/>
    <s v="183"/>
    <n v="47"/>
    <x v="3"/>
    <n v="199124"/>
    <x v="0"/>
    <n v="1"/>
  </r>
  <r>
    <n v="6.3011206303100996E+23"/>
    <s v="10DB2A32B82A6769E06318003F0ADF29"/>
    <n v="1"/>
    <d v="2024-02-15T00:00:00"/>
    <s v="VR63240001"/>
    <s v=""/>
    <n v="2024"/>
    <n v="1"/>
    <n v="107"/>
    <n v="141360"/>
    <s v="6358630836000264"/>
    <s v="36000"/>
    <n v="1"/>
    <s v=""/>
    <n v="61"/>
    <n v="3"/>
    <s v=""/>
    <s v="01102431680"/>
    <s v="I21.9"/>
    <x v="10"/>
    <n v="9"/>
    <s v="183"/>
    <n v="47"/>
    <x v="3"/>
    <n v="199124"/>
    <x v="0"/>
    <n v="1"/>
  </r>
  <r>
    <n v="6.3011206303100996E+23"/>
    <s v="10DB2A32B82C6769E06318003F0ADF29"/>
    <n v="1"/>
    <d v="2024-02-15T00:00:00"/>
    <s v="VR63240001"/>
    <s v=""/>
    <n v="2024"/>
    <n v="1"/>
    <n v="108"/>
    <n v="141361"/>
    <s v="6372150827000159"/>
    <s v="36000"/>
    <n v="1"/>
    <s v=""/>
    <n v="75"/>
    <n v="3"/>
    <s v=""/>
    <s v="01089160765"/>
    <s v="I21.1"/>
    <x v="10"/>
    <n v="7"/>
    <s v="183"/>
    <n v="47"/>
    <x v="3"/>
    <n v="199124"/>
    <x v="0"/>
    <n v="1"/>
  </r>
  <r>
    <n v="6.3010706303101004E+23"/>
    <s v="10E66ECB400C115BE0630100007F99DC"/>
    <n v="68358"/>
    <d v="2024-02-15T00:00:00"/>
    <s v="VR63240001"/>
    <s v=""/>
    <n v="2024"/>
    <n v="1"/>
    <n v="109"/>
    <n v="141362"/>
    <s v="6367450831000378"/>
    <s v="36000"/>
    <n v="1"/>
    <s v=""/>
    <n v="78"/>
    <n v="3"/>
    <s v=""/>
    <s v="01137264157"/>
    <s v="I20.8"/>
    <x v="9"/>
    <n v="4"/>
    <s v="493"/>
    <n v="2633"/>
    <x v="14"/>
    <n v="136982"/>
    <x v="0"/>
    <n v="1"/>
  </r>
  <r>
    <n v="6.3010706303101004E+23"/>
    <s v="10E66ECB400E115BE0630100007F99DC"/>
    <n v="68346"/>
    <d v="2024-02-15T00:00:00"/>
    <s v="VR63240001"/>
    <s v=""/>
    <n v="2024"/>
    <n v="1"/>
    <n v="110"/>
    <n v="141363"/>
    <s v="6354020845000568"/>
    <s v="36000"/>
    <n v="1"/>
    <s v=""/>
    <n v="44"/>
    <n v="3"/>
    <s v=""/>
    <s v="01164767621"/>
    <s v="I25.2"/>
    <x v="9"/>
    <n v="4"/>
    <s v="493"/>
    <n v="2633"/>
    <x v="14"/>
    <n v="136982"/>
    <x v="0"/>
    <n v="1"/>
  </r>
  <r>
    <n v="6.3010706303101004E+23"/>
    <s v="10E66ECB400F115BE0630100007F99DC"/>
    <n v="68353"/>
    <d v="2024-02-15T00:00:00"/>
    <s v="VR63240001"/>
    <s v=""/>
    <n v="2024"/>
    <n v="1"/>
    <n v="111"/>
    <n v="141364"/>
    <s v="6349840894001029"/>
    <s v="36000"/>
    <n v="2"/>
    <s v=""/>
    <n v="72"/>
    <n v="3"/>
    <s v=""/>
    <s v="01034946287"/>
    <s v="I20.8"/>
    <x v="9"/>
    <n v="4"/>
    <s v="494"/>
    <n v="46"/>
    <x v="16"/>
    <n v="162640"/>
    <x v="0"/>
    <n v="1"/>
  </r>
  <r>
    <n v="6.3010706303101004E+23"/>
    <s v="10E66ECB4010115BE0630100007F99DC"/>
    <n v="68350"/>
    <d v="2024-02-15T00:00:00"/>
    <s v="VR63240001"/>
    <s v=""/>
    <n v="2024"/>
    <n v="1"/>
    <n v="112"/>
    <n v="141365"/>
    <s v="6358640847001789"/>
    <s v="36000"/>
    <n v="1"/>
    <s v=""/>
    <n v="71"/>
    <n v="3"/>
    <s v=""/>
    <s v="01107881426"/>
    <s v="I20.8"/>
    <x v="9"/>
    <n v="4"/>
    <s v="493"/>
    <n v="2633"/>
    <x v="14"/>
    <n v="136982"/>
    <x v="0"/>
    <n v="1"/>
  </r>
  <r>
    <n v="6.3010706303101004E+23"/>
    <s v="10E66ECB4016115BE0630100007F99DC"/>
    <n v="68356"/>
    <d v="2024-02-15T00:00:00"/>
    <s v="VR63240001"/>
    <s v=""/>
    <n v="2024"/>
    <n v="1"/>
    <n v="113"/>
    <n v="141366"/>
    <s v="6353730877000689"/>
    <s v="36000"/>
    <n v="2"/>
    <s v=""/>
    <n v="61"/>
    <n v="3"/>
    <s v=""/>
    <s v="01164859532"/>
    <s v="I20.8"/>
    <x v="9"/>
    <n v="4"/>
    <s v="493"/>
    <n v="2633"/>
    <x v="14"/>
    <n v="136982"/>
    <x v="0"/>
    <n v="1"/>
  </r>
  <r>
    <n v="6.3023630105030097E+22"/>
    <s v="538DD59FF9834912915E4838AE79FDF8"/>
    <n v="1"/>
    <d v="2024-02-15T00:00:00"/>
    <s v="VR63240001"/>
    <s v=""/>
    <n v="2024"/>
    <n v="1"/>
    <n v="114"/>
    <n v="141367"/>
    <s v="6378950897000904"/>
    <s v="36000"/>
    <n v="2"/>
    <s v=""/>
    <n v="84"/>
    <n v="3"/>
    <s v=""/>
    <s v="01083784669"/>
    <s v="I48.2"/>
    <x v="2"/>
    <n v="6"/>
    <s v="220"/>
    <n v="1103"/>
    <x v="17"/>
    <n v="171011"/>
    <x v="1"/>
    <n v="1"/>
  </r>
  <r>
    <n v="6.3023630105030097E+22"/>
    <s v="53B2536FFE6F4D3BB890E15A32EA67D2"/>
    <n v="1"/>
    <d v="2024-02-15T00:00:00"/>
    <s v="VR63240001"/>
    <s v=""/>
    <n v="2024"/>
    <n v="1"/>
    <n v="115"/>
    <n v="141368"/>
    <s v="6368060889000110"/>
    <s v="36000"/>
    <n v="2"/>
    <s v=""/>
    <n v="84"/>
    <n v="3"/>
    <s v=""/>
    <s v="01101241905"/>
    <s v="I21.4"/>
    <x v="2"/>
    <n v="12"/>
    <s v="183"/>
    <n v="47"/>
    <x v="3"/>
    <n v="199124"/>
    <x v="1"/>
    <n v="1"/>
  </r>
  <r>
    <n v="6.3023630105030097E+22"/>
    <s v="5BE1084D5D944A89BFB6D93126687949"/>
    <n v="1"/>
    <d v="2024-02-15T00:00:00"/>
    <s v="VR63240001"/>
    <s v=""/>
    <n v="2024"/>
    <n v="1"/>
    <n v="116"/>
    <n v="141369"/>
    <s v="6352520830000590"/>
    <s v="36000"/>
    <n v="1"/>
    <s v=""/>
    <n v="49"/>
    <n v="3"/>
    <s v=""/>
    <s v="6352520830000590"/>
    <s v="I25.8"/>
    <x v="2"/>
    <n v="5"/>
    <s v="493"/>
    <n v="2633"/>
    <x v="14"/>
    <n v="136982"/>
    <x v="1"/>
    <n v="1"/>
  </r>
  <r>
    <n v="6.3023630105030097E+22"/>
    <s v="5D81BBAC33014C6986F9F8D37F5B3589"/>
    <n v="1"/>
    <d v="2024-02-15T00:00:00"/>
    <s v="VR63240001"/>
    <s v=""/>
    <n v="2024"/>
    <n v="1"/>
    <n v="117"/>
    <n v="141370"/>
    <s v="6347640843000458"/>
    <s v="36000"/>
    <n v="1"/>
    <s v=""/>
    <n v="70"/>
    <n v="3"/>
    <s v=""/>
    <s v="01159351042"/>
    <s v="I20.8"/>
    <x v="2"/>
    <n v="11"/>
    <s v="493"/>
    <n v="2633"/>
    <x v="14"/>
    <n v="136982"/>
    <x v="1"/>
    <n v="1"/>
  </r>
  <r>
    <n v="6.3023630105030097E+22"/>
    <s v="5F82D5A91E9F481A83CB153C77DFC1A8"/>
    <n v="1"/>
    <d v="2024-02-15T00:00:00"/>
    <s v="VR63240001"/>
    <s v=""/>
    <n v="2024"/>
    <n v="1"/>
    <n v="118"/>
    <n v="141371"/>
    <s v="6358120833000632"/>
    <s v="36000"/>
    <n v="1"/>
    <s v=""/>
    <n v="45"/>
    <n v="3"/>
    <s v=""/>
    <s v="6358120833000632"/>
    <s v="I21.0"/>
    <x v="2"/>
    <n v="7"/>
    <s v="183"/>
    <n v="47"/>
    <x v="3"/>
    <n v="199124"/>
    <x v="1"/>
    <n v="1"/>
  </r>
  <r>
    <n v="6.3023630105030097E+22"/>
    <s v="607AB4A55EAC419D972BE077BD0256F2"/>
    <n v="1"/>
    <d v="2024-02-15T00:00:00"/>
    <s v="VR63240001"/>
    <s v=""/>
    <n v="2024"/>
    <n v="1"/>
    <n v="119"/>
    <n v="141372"/>
    <s v="6350140843000537"/>
    <s v="36000"/>
    <n v="1"/>
    <s v=""/>
    <n v="65"/>
    <n v="3"/>
    <s v=""/>
    <s v="01130619054"/>
    <s v="I21.4"/>
    <x v="2"/>
    <n v="6"/>
    <s v="183"/>
    <n v="46"/>
    <x v="0"/>
    <n v="179013"/>
    <x v="1"/>
    <n v="1"/>
  </r>
  <r>
    <n v="6.3023630105030097E+22"/>
    <s v="6323CC06180648F1A4F4331D13CCD4E9"/>
    <n v="1"/>
    <d v="2024-02-15T00:00:00"/>
    <s v="VR63240001"/>
    <s v=""/>
    <n v="2024"/>
    <n v="1"/>
    <n v="120"/>
    <n v="141373"/>
    <s v="6378360839000386"/>
    <s v="36000"/>
    <n v="1"/>
    <s v=""/>
    <n v="88"/>
    <n v="3"/>
    <s v=""/>
    <s v="01119311355"/>
    <s v="I49.5"/>
    <x v="2"/>
    <n v="6"/>
    <s v="219"/>
    <n v="1102"/>
    <x v="18"/>
    <n v="256135"/>
    <x v="1"/>
    <n v="1"/>
  </r>
  <r>
    <n v="6.3023630105030097E+22"/>
    <s v="65C6487D29664D30B63C06A7A1CF2F79"/>
    <n v="1"/>
    <d v="2024-02-15T00:00:00"/>
    <s v="VR63240001"/>
    <s v=""/>
    <n v="2024"/>
    <n v="1"/>
    <n v="121"/>
    <n v="141374"/>
    <s v="6374350840000396"/>
    <s v="36000"/>
    <n v="1"/>
    <s v=""/>
    <n v="77"/>
    <n v="3"/>
    <s v=""/>
    <s v="01040298058"/>
    <s v="I44.2"/>
    <x v="2"/>
    <n v="6"/>
    <s v="219"/>
    <n v="1102"/>
    <x v="18"/>
    <n v="256135"/>
    <x v="1"/>
    <n v="1"/>
  </r>
  <r>
    <n v="6.3023630105030097E+22"/>
    <s v="45668EA86D78445AA1CE7A743FE3A221"/>
    <n v="1"/>
    <d v="2024-02-15T00:00:00"/>
    <s v="VR63240001"/>
    <s v=""/>
    <n v="2024"/>
    <n v="1"/>
    <n v="122"/>
    <n v="141375"/>
    <s v="6367060894000635"/>
    <s v="36000"/>
    <n v="2"/>
    <s v=""/>
    <n v="84"/>
    <n v="3"/>
    <s v=""/>
    <s v="01128131558"/>
    <s v="I21.4"/>
    <x v="2"/>
    <n v="6"/>
    <s v="183"/>
    <n v="46"/>
    <x v="4"/>
    <n v="230121"/>
    <x v="1"/>
    <n v="1"/>
  </r>
  <r>
    <n v="6.3023630105030097E+22"/>
    <s v="45E8DBDDB62A499999E1326736EC7584"/>
    <n v="1"/>
    <d v="2024-02-15T00:00:00"/>
    <s v="VR63240001"/>
    <s v=""/>
    <n v="2024"/>
    <n v="1"/>
    <n v="123"/>
    <n v="141376"/>
    <s v="6352420845000927"/>
    <s v="36000"/>
    <n v="1"/>
    <s v=""/>
    <n v="48"/>
    <n v="3"/>
    <s v=""/>
    <s v="01056119279"/>
    <s v="I21.4"/>
    <x v="2"/>
    <n v="5"/>
    <s v="183"/>
    <n v="47"/>
    <x v="3"/>
    <n v="199124"/>
    <x v="1"/>
    <n v="1"/>
  </r>
  <r>
    <n v="6.3023630105030097E+22"/>
    <s v="48F9EF08D52C4EDBB1D74998626DE616"/>
    <n v="1"/>
    <d v="2024-02-15T00:00:00"/>
    <s v="VR63240001"/>
    <s v=""/>
    <n v="2024"/>
    <n v="1"/>
    <n v="124"/>
    <n v="141377"/>
    <s v="6373940889000520"/>
    <s v="36000"/>
    <n v="2"/>
    <s v=""/>
    <n v="73"/>
    <n v="3"/>
    <s v=""/>
    <s v="01073433138"/>
    <s v="I44.2"/>
    <x v="2"/>
    <n v="2"/>
    <s v="219"/>
    <n v="1102"/>
    <x v="18"/>
    <n v="256135"/>
    <x v="1"/>
    <n v="1"/>
  </r>
  <r>
    <n v="6.3023630105030097E+22"/>
    <s v="494767466239453F824BCBE28EC23259"/>
    <n v="1"/>
    <d v="2024-02-15T00:00:00"/>
    <s v="VR63240001"/>
    <s v=""/>
    <n v="2024"/>
    <n v="1"/>
    <n v="125"/>
    <n v="141378"/>
    <s v="6378150879000408"/>
    <s v="36000"/>
    <n v="2"/>
    <s v=""/>
    <n v="75"/>
    <n v="3"/>
    <s v=""/>
    <s v="01084343991"/>
    <s v="I44.1"/>
    <x v="2"/>
    <n v="8"/>
    <s v="219"/>
    <n v="1102"/>
    <x v="18"/>
    <n v="256135"/>
    <x v="1"/>
    <n v="1"/>
  </r>
  <r>
    <n v="6.3023630105030097E+22"/>
    <s v="4AA7EC9331DE4390A7FDA3CE46729CF0"/>
    <n v="1"/>
    <d v="2024-02-15T00:00:00"/>
    <s v="VR63240001"/>
    <s v=""/>
    <n v="2024"/>
    <n v="1"/>
    <n v="126"/>
    <n v="141379"/>
    <s v="6355920846000674"/>
    <s v="36000"/>
    <n v="1"/>
    <s v=""/>
    <n v="53"/>
    <n v="3"/>
    <s v=""/>
    <s v="6355920846000674"/>
    <s v="I21.9"/>
    <x v="2"/>
    <n v="6"/>
    <s v="183"/>
    <n v="47"/>
    <x v="3"/>
    <n v="199124"/>
    <x v="1"/>
    <n v="1"/>
  </r>
  <r>
    <n v="6.3023630105030097E+22"/>
    <s v="4CB266F35FBC41C8901434EF8C52A825"/>
    <n v="1"/>
    <d v="2024-02-15T00:00:00"/>
    <s v="VR63240001"/>
    <s v=""/>
    <n v="2024"/>
    <n v="1"/>
    <n v="127"/>
    <n v="141380"/>
    <s v="6350720833000025"/>
    <s v="36000"/>
    <n v="1"/>
    <s v=""/>
    <n v="51"/>
    <n v="3"/>
    <s v=""/>
    <s v="01091834993"/>
    <s v="I21.4"/>
    <x v="2"/>
    <n v="6"/>
    <s v="183"/>
    <n v="47"/>
    <x v="1"/>
    <n v="147972"/>
    <x v="1"/>
    <n v="1"/>
  </r>
  <r>
    <n v="6.3010506303101002E+23"/>
    <s v="D798339F87F249A3BFC4315CE4C42594"/>
    <n v="1"/>
    <d v="2024-02-15T00:00:00"/>
    <s v="VR63240001"/>
    <s v=""/>
    <n v="2024"/>
    <n v="1"/>
    <n v="128"/>
    <n v="141381"/>
    <s v="6350240836000815"/>
    <s v="36000"/>
    <n v="1"/>
    <s v=""/>
    <n v="66"/>
    <n v="3"/>
    <s v=""/>
    <s v="01016491360"/>
    <s v="I21.0"/>
    <x v="2"/>
    <n v="4"/>
    <s v="183"/>
    <n v="47"/>
    <x v="3"/>
    <n v="199124"/>
    <x v="0"/>
    <n v="1"/>
  </r>
  <r>
    <n v="6.3010506303101002E+23"/>
    <s v="6702615427D94BB9BF78073964FB62F6"/>
    <n v="1"/>
    <d v="2024-02-15T00:00:00"/>
    <s v="VR63240001"/>
    <s v=""/>
    <n v="2024"/>
    <n v="1"/>
    <n v="129"/>
    <n v="141382"/>
    <s v="1849830875000401"/>
    <s v="36000"/>
    <n v="2"/>
    <s v=""/>
    <n v="62"/>
    <n v="3"/>
    <s v=""/>
    <s v="01087709712"/>
    <s v="I20.8"/>
    <x v="2"/>
    <n v="5"/>
    <s v="493"/>
    <n v="2633"/>
    <x v="14"/>
    <n v="136982"/>
    <x v="0"/>
    <n v="1"/>
  </r>
  <r>
    <n v="6.3023630105030097E+22"/>
    <s v="3AE1811312A24F22ADDB4BA221706FDB"/>
    <n v="1"/>
    <d v="2024-02-15T00:00:00"/>
    <s v="VR63240001"/>
    <s v=""/>
    <n v="2024"/>
    <n v="1"/>
    <n v="130"/>
    <n v="141383"/>
    <s v="6352920826000416"/>
    <s v="36000"/>
    <n v="1"/>
    <s v=""/>
    <n v="53"/>
    <n v="3"/>
    <s v=""/>
    <s v="01082099767"/>
    <s v="I21.9"/>
    <x v="2"/>
    <n v="5"/>
    <s v="546"/>
    <n v="2635"/>
    <x v="24"/>
    <n v="313443"/>
    <x v="1"/>
    <n v="1"/>
  </r>
  <r>
    <n v="6.3023630105030097E+22"/>
    <s v="3BD7911537064714A0A9F60913C817F1"/>
    <n v="1"/>
    <d v="2024-02-15T00:00:00"/>
    <s v="VR63240001"/>
    <s v=""/>
    <n v="2024"/>
    <n v="1"/>
    <n v="131"/>
    <n v="141384"/>
    <s v="6371350846000138"/>
    <s v="36000"/>
    <n v="1"/>
    <s v=""/>
    <n v="77"/>
    <n v="1"/>
    <s v="СР"/>
    <s v="3956626"/>
    <s v="I21.0"/>
    <x v="2"/>
    <n v="6"/>
    <s v="183"/>
    <n v="47"/>
    <x v="1"/>
    <n v="147972"/>
    <x v="1"/>
    <n v="1"/>
  </r>
  <r>
    <n v="6.3023630105030097E+22"/>
    <s v="3DF482B1F7A2480AA7B95CCC360AA5B3"/>
    <n v="1"/>
    <d v="2024-02-15T00:00:00"/>
    <s v="VR63240001"/>
    <s v=""/>
    <n v="2024"/>
    <n v="1"/>
    <n v="132"/>
    <n v="141385"/>
    <s v="6358440895001330"/>
    <s v="36000"/>
    <n v="2"/>
    <s v=""/>
    <n v="69"/>
    <n v="3"/>
    <s v=""/>
    <s v="01119385967"/>
    <s v="I20.8"/>
    <x v="2"/>
    <n v="4"/>
    <s v="495"/>
    <n v="45"/>
    <x v="25"/>
    <n v="202067"/>
    <x v="1"/>
    <n v="1"/>
  </r>
  <r>
    <n v="6.3023630105030097E+22"/>
    <s v="4120C064305F48EDA64FC31CF5F57C3E"/>
    <n v="1"/>
    <d v="2024-02-15T00:00:00"/>
    <s v="VR63240001"/>
    <s v=""/>
    <n v="2024"/>
    <n v="1"/>
    <n v="133"/>
    <n v="141386"/>
    <s v="6369160824000404"/>
    <s v="36000"/>
    <n v="1"/>
    <s v=""/>
    <n v="85"/>
    <n v="3"/>
    <s v=""/>
    <s v="01077079236"/>
    <s v="I48.2"/>
    <x v="2"/>
    <n v="7"/>
    <s v="220"/>
    <n v="1103"/>
    <x v="17"/>
    <n v="171011"/>
    <x v="1"/>
    <n v="1"/>
  </r>
  <r>
    <n v="6.3023630105030097E+22"/>
    <s v="4283819A3B914F6DAB1EA1B5B0D0CE18"/>
    <n v="1"/>
    <d v="2024-02-15T00:00:00"/>
    <s v="VR63240001"/>
    <s v=""/>
    <n v="2024"/>
    <n v="1"/>
    <n v="134"/>
    <n v="141387"/>
    <s v="6353240876000995"/>
    <s v="36000"/>
    <n v="2"/>
    <s v=""/>
    <n v="66"/>
    <n v="3"/>
    <s v=""/>
    <s v="6353240876000995"/>
    <s v="I20.0"/>
    <x v="2"/>
    <n v="12"/>
    <s v="184"/>
    <n v="2637"/>
    <x v="26"/>
    <n v="445396"/>
    <x v="1"/>
    <n v="1"/>
  </r>
  <r>
    <n v="6.3010506303101002E+23"/>
    <s v="C7AA93CC97E349FBB313257D5F133A76"/>
    <n v="1"/>
    <d v="2024-02-15T00:00:00"/>
    <s v="VR63240001"/>
    <s v=""/>
    <n v="2024"/>
    <n v="1"/>
    <n v="135"/>
    <n v="141388"/>
    <s v="6356740818000216"/>
    <s v="36000"/>
    <n v="1"/>
    <s v=""/>
    <n v="71"/>
    <n v="3"/>
    <s v=""/>
    <s v="01162386492"/>
    <s v="I21.1"/>
    <x v="2"/>
    <n v="20"/>
    <s v="183"/>
    <n v="46"/>
    <x v="4"/>
    <n v="230121"/>
    <x v="0"/>
    <n v="1"/>
  </r>
  <r>
    <n v="6.3023630105030097E+22"/>
    <s v="4D4EC366077A4D7AA11899696226D076"/>
    <n v="1"/>
    <d v="2024-02-15T00:00:00"/>
    <s v="VR63240001"/>
    <s v=""/>
    <n v="2024"/>
    <n v="1"/>
    <n v="136"/>
    <n v="141389"/>
    <s v="6349430824000596"/>
    <s v="36000"/>
    <n v="1"/>
    <s v=""/>
    <n v="58"/>
    <n v="3"/>
    <s v=""/>
    <s v="6349430824000596"/>
    <s v="I20.0"/>
    <x v="2"/>
    <n v="6"/>
    <s v="183"/>
    <n v="47"/>
    <x v="1"/>
    <n v="147972"/>
    <x v="1"/>
    <n v="1"/>
  </r>
  <r>
    <n v="6.3023630105030097E+22"/>
    <s v="4E139639248B45C1B0F0ADC69FB3FCE0"/>
    <n v="1"/>
    <d v="2024-02-15T00:00:00"/>
    <s v="VR63240001"/>
    <s v=""/>
    <n v="2024"/>
    <n v="1"/>
    <n v="137"/>
    <n v="141390"/>
    <s v="6378850891000456"/>
    <s v="36000"/>
    <n v="2"/>
    <s v=""/>
    <n v="83"/>
    <n v="3"/>
    <s v=""/>
    <s v="01102819267"/>
    <s v="I48.2"/>
    <x v="2"/>
    <n v="4"/>
    <s v="220"/>
    <n v="1103"/>
    <x v="17"/>
    <n v="171011"/>
    <x v="1"/>
    <n v="1"/>
  </r>
  <r>
    <n v="6.3023630105030097E+22"/>
    <s v="4E4612AC96764553934764B7CECD1464"/>
    <n v="1"/>
    <d v="2024-02-15T00:00:00"/>
    <s v="VR63240001"/>
    <s v=""/>
    <n v="2024"/>
    <n v="1"/>
    <n v="138"/>
    <n v="141391"/>
    <s v="6356440888000911"/>
    <s v="36000"/>
    <n v="2"/>
    <s v=""/>
    <n v="68"/>
    <n v="3"/>
    <s v=""/>
    <s v="01168439960"/>
    <s v="I21.0"/>
    <x v="2"/>
    <n v="6"/>
    <s v="183"/>
    <n v="47"/>
    <x v="3"/>
    <n v="199124"/>
    <x v="1"/>
    <n v="1"/>
  </r>
  <r>
    <n v="6.3023630105030097E+22"/>
    <s v="4F3761EEBD5B4352B129CE65427AA7C3"/>
    <n v="1"/>
    <d v="2024-02-15T00:00:00"/>
    <s v="VR63240001"/>
    <s v=""/>
    <n v="2024"/>
    <n v="1"/>
    <n v="139"/>
    <n v="141392"/>
    <s v="6353520842000306"/>
    <s v="36000"/>
    <n v="1"/>
    <s v=""/>
    <n v="49"/>
    <n v="3"/>
    <s v=""/>
    <s v="01168244218"/>
    <s v="I20.0"/>
    <x v="2"/>
    <n v="5"/>
    <s v="183"/>
    <n v="47"/>
    <x v="1"/>
    <n v="147972"/>
    <x v="1"/>
    <n v="1"/>
  </r>
  <r>
    <n v="6.3023630105030097E+22"/>
    <s v="FF0489B64B1947B7A3CB9642A86733E3"/>
    <n v="1"/>
    <d v="2024-02-15T00:00:00"/>
    <s v="VR63240001"/>
    <s v=""/>
    <n v="2024"/>
    <n v="1"/>
    <n v="140"/>
    <n v="141393"/>
    <s v="6358230847000047"/>
    <s v="36000"/>
    <n v="1"/>
    <s v=""/>
    <n v="57"/>
    <n v="3"/>
    <s v=""/>
    <s v="01133102872"/>
    <s v="I21.1"/>
    <x v="2"/>
    <n v="6"/>
    <s v="545"/>
    <n v="2634"/>
    <x v="27"/>
    <n v="287307"/>
    <x v="1"/>
    <n v="1"/>
  </r>
  <r>
    <n v="6.3023630105030097E+22"/>
    <s v="F7710D4D45E1415CB909ED4713F806B8"/>
    <n v="1"/>
    <d v="2024-02-15T00:00:00"/>
    <s v="VR63240001"/>
    <s v=""/>
    <n v="2024"/>
    <n v="1"/>
    <n v="141"/>
    <n v="141394"/>
    <s v="6353640846000712"/>
    <s v="36000"/>
    <n v="1"/>
    <s v=""/>
    <n v="70"/>
    <n v="3"/>
    <s v=""/>
    <s v="01058391151"/>
    <s v="I20.8"/>
    <x v="2"/>
    <n v="4"/>
    <s v="545"/>
    <n v="2634"/>
    <x v="27"/>
    <n v="287307"/>
    <x v="1"/>
    <n v="1"/>
  </r>
  <r>
    <n v="6.3023630105030097E+22"/>
    <s v="F879FA0F9A4F44949E82CC4489B7483A"/>
    <n v="1"/>
    <d v="2024-02-15T00:00:00"/>
    <s v="VR63240001"/>
    <s v=""/>
    <n v="2024"/>
    <n v="1"/>
    <n v="142"/>
    <n v="141395"/>
    <s v="6350440837000257"/>
    <s v="36000"/>
    <n v="1"/>
    <s v=""/>
    <n v="68"/>
    <n v="3"/>
    <s v=""/>
    <s v="01076253769"/>
    <s v="I21.1"/>
    <x v="2"/>
    <n v="6"/>
    <s v="183"/>
    <n v="47"/>
    <x v="3"/>
    <n v="199124"/>
    <x v="1"/>
    <n v="1"/>
  </r>
  <r>
    <n v="6.3023630105030097E+22"/>
    <s v="F9050FEDA7A64EF8B167B9E3E18293B9"/>
    <n v="1"/>
    <d v="2024-02-15T00:00:00"/>
    <s v="VR63240001"/>
    <s v=""/>
    <n v="2024"/>
    <n v="1"/>
    <n v="143"/>
    <n v="141396"/>
    <s v="8158740847001991"/>
    <s v="36000"/>
    <n v="1"/>
    <s v=""/>
    <n v="72"/>
    <n v="3"/>
    <s v=""/>
    <s v="01024155179"/>
    <s v="I21.1"/>
    <x v="2"/>
    <n v="6"/>
    <s v="183"/>
    <n v="47"/>
    <x v="3"/>
    <n v="199124"/>
    <x v="1"/>
    <n v="1"/>
  </r>
  <r>
    <n v="6.3023630105030097E+22"/>
    <s v="F926B9E507DF478FB1B1DEB0A8FF9892"/>
    <n v="1"/>
    <d v="2024-02-15T00:00:00"/>
    <s v="VR63240001"/>
    <s v=""/>
    <n v="2024"/>
    <n v="1"/>
    <n v="144"/>
    <n v="141397"/>
    <s v="6347620828000475"/>
    <s v="36000"/>
    <n v="1"/>
    <s v=""/>
    <n v="50"/>
    <n v="3"/>
    <s v=""/>
    <s v="01124064319"/>
    <s v="I21.1"/>
    <x v="2"/>
    <n v="7"/>
    <s v="183"/>
    <n v="47"/>
    <x v="3"/>
    <n v="199124"/>
    <x v="1"/>
    <n v="1"/>
  </r>
  <r>
    <n v="6.3023630105030097E+22"/>
    <s v="FA5D5C246F244FDF8FFCC334C6516E3F"/>
    <n v="1"/>
    <d v="2024-02-15T00:00:00"/>
    <s v="VR63240001"/>
    <s v=""/>
    <n v="2024"/>
    <n v="1"/>
    <n v="145"/>
    <n v="141398"/>
    <s v="6354510820001391"/>
    <s v="36000"/>
    <n v="1"/>
    <s v=""/>
    <n v="39"/>
    <n v="3"/>
    <s v=""/>
    <s v="01132589103"/>
    <s v="I21.0"/>
    <x v="2"/>
    <n v="3"/>
    <s v="183"/>
    <n v="47"/>
    <x v="3"/>
    <n v="199124"/>
    <x v="1"/>
    <n v="1"/>
  </r>
  <r>
    <n v="6.3023630105030097E+22"/>
    <s v="FE5C2BBBEE064F8E8378F8E186066BCF"/>
    <n v="1"/>
    <d v="2024-02-15T00:00:00"/>
    <s v="VR63240001"/>
    <s v=""/>
    <n v="2024"/>
    <n v="1"/>
    <n v="146"/>
    <n v="141399"/>
    <s v="6373350837000137"/>
    <s v="36000"/>
    <n v="1"/>
    <s v=""/>
    <n v="77"/>
    <n v="3"/>
    <s v=""/>
    <s v="01140874799"/>
    <s v="I44.2"/>
    <x v="2"/>
    <n v="4"/>
    <s v="220"/>
    <n v="1103"/>
    <x v="17"/>
    <n v="171011"/>
    <x v="1"/>
    <n v="1"/>
  </r>
  <r>
    <n v="6.3023630105030097E+22"/>
    <s v="9FB538A7F534466182EF161871F9529F"/>
    <n v="1"/>
    <d v="2024-02-15T00:00:00"/>
    <s v="VR63240001"/>
    <s v=""/>
    <n v="2024"/>
    <n v="1"/>
    <n v="147"/>
    <n v="141400"/>
    <s v="6375250894000574"/>
    <s v="36000"/>
    <n v="2"/>
    <s v=""/>
    <n v="76"/>
    <n v="3"/>
    <s v=""/>
    <s v="01052899430"/>
    <s v="I21.9"/>
    <x v="2"/>
    <n v="16"/>
    <s v="183"/>
    <n v="47"/>
    <x v="1"/>
    <n v="147972"/>
    <x v="1"/>
    <n v="1"/>
  </r>
  <r>
    <n v="6.3023630105030097E+22"/>
    <s v="A0FFA9467B514EA4A0B84453CDD912D5"/>
    <n v="1"/>
    <d v="2024-02-15T00:00:00"/>
    <s v="VR63240001"/>
    <s v=""/>
    <n v="2024"/>
    <n v="1"/>
    <n v="148"/>
    <n v="141401"/>
    <s v="6376050871000384"/>
    <s v="36000"/>
    <n v="2"/>
    <s v=""/>
    <n v="74"/>
    <n v="3"/>
    <s v=""/>
    <s v="01049947819"/>
    <s v="I20.0"/>
    <x v="2"/>
    <n v="6"/>
    <s v="183"/>
    <n v="47"/>
    <x v="1"/>
    <n v="147972"/>
    <x v="1"/>
    <n v="1"/>
  </r>
  <r>
    <n v="6.3023630105030097E+22"/>
    <s v="A29F5C3FAA2F4008A28511BD50DDB884"/>
    <n v="1"/>
    <d v="2024-02-15T00:00:00"/>
    <s v="VR63240001"/>
    <s v=""/>
    <n v="2024"/>
    <n v="1"/>
    <n v="149"/>
    <n v="141402"/>
    <s v="6350240820000391"/>
    <s v="36000"/>
    <n v="1"/>
    <s v=""/>
    <n v="66"/>
    <n v="3"/>
    <s v=""/>
    <s v="01137862506"/>
    <s v="I44.2"/>
    <x v="2"/>
    <n v="4"/>
    <s v="219"/>
    <n v="1102"/>
    <x v="18"/>
    <n v="256135"/>
    <x v="1"/>
    <n v="1"/>
  </r>
  <r>
    <n v="6.3023630105030097E+22"/>
    <s v="A2DABDF094F846AEB1214C03389730BE"/>
    <n v="1"/>
    <d v="2024-02-15T00:00:00"/>
    <s v="VR63240001"/>
    <s v=""/>
    <n v="2024"/>
    <n v="1"/>
    <n v="150"/>
    <n v="141403"/>
    <s v="6351340882000989"/>
    <s v="36000"/>
    <n v="2"/>
    <s v=""/>
    <n v="67"/>
    <n v="3"/>
    <s v=""/>
    <s v="01077502828"/>
    <s v="I44.1"/>
    <x v="2"/>
    <n v="5"/>
    <s v="219"/>
    <n v="1102"/>
    <x v="18"/>
    <n v="256135"/>
    <x v="1"/>
    <n v="1"/>
  </r>
  <r>
    <n v="6.3023630105030097E+22"/>
    <s v="A2DDF328349E46F5A265A3C324D5AC12"/>
    <n v="1"/>
    <d v="2024-02-15T00:00:00"/>
    <s v="VR63240001"/>
    <s v=""/>
    <n v="2024"/>
    <n v="1"/>
    <n v="151"/>
    <n v="141404"/>
    <s v="6357720824001175"/>
    <s v="36000"/>
    <n v="1"/>
    <s v=""/>
    <n v="51"/>
    <n v="3"/>
    <s v=""/>
    <s v="01161691284"/>
    <s v="I20.0"/>
    <x v="2"/>
    <n v="6"/>
    <s v="545"/>
    <n v="2634"/>
    <x v="27"/>
    <n v="287307"/>
    <x v="1"/>
    <n v="1"/>
  </r>
  <r>
    <n v="6.3023630105030097E+22"/>
    <s v="A66488F5A0D94AB8B47A5B99D6611763"/>
    <n v="1"/>
    <d v="2024-02-15T00:00:00"/>
    <s v="VR63240001"/>
    <s v=""/>
    <n v="2024"/>
    <n v="1"/>
    <n v="152"/>
    <n v="141405"/>
    <s v="6356840887000897"/>
    <s v="36000"/>
    <n v="2"/>
    <s v=""/>
    <n v="72"/>
    <n v="3"/>
    <s v=""/>
    <s v="01069325770"/>
    <s v="I21.1"/>
    <x v="2"/>
    <n v="6"/>
    <s v="183"/>
    <n v="47"/>
    <x v="3"/>
    <n v="199124"/>
    <x v="1"/>
    <n v="1"/>
  </r>
  <r>
    <n v="6.3023630105030097E+22"/>
    <s v="FFB71E3045F8436BB88C30BDA46C07BD"/>
    <n v="1"/>
    <d v="2024-02-15T00:00:00"/>
    <s v="VR63240001"/>
    <s v=""/>
    <n v="2024"/>
    <n v="1"/>
    <n v="153"/>
    <n v="141406"/>
    <s v="6349920824000620"/>
    <s v="36000"/>
    <n v="1"/>
    <s v=""/>
    <n v="53"/>
    <n v="1"/>
    <s v="СР"/>
    <s v="2873381"/>
    <s v="I21.0"/>
    <x v="2"/>
    <n v="6"/>
    <s v="183"/>
    <n v="47"/>
    <x v="1"/>
    <n v="147972"/>
    <x v="1"/>
    <n v="1"/>
  </r>
  <r>
    <n v="6.3023630105030097E+22"/>
    <s v="FFEE7F06C1824637896A94EDB87EF26E"/>
    <n v="1"/>
    <d v="2024-02-15T00:00:00"/>
    <s v="VR63240001"/>
    <s v=""/>
    <n v="2024"/>
    <n v="1"/>
    <n v="154"/>
    <n v="141407"/>
    <s v="6357830839000649"/>
    <s v="36000"/>
    <n v="1"/>
    <s v=""/>
    <n v="62"/>
    <n v="3"/>
    <s v=""/>
    <s v="01106712546"/>
    <s v="I20.0"/>
    <x v="2"/>
    <n v="5"/>
    <s v="183"/>
    <n v="47"/>
    <x v="1"/>
    <n v="147972"/>
    <x v="1"/>
    <n v="1"/>
  </r>
  <r>
    <n v="6.3023630105030097E+22"/>
    <s v="6D193F716EAD4D249CBDCCA483FC42DC"/>
    <n v="1"/>
    <d v="2024-02-15T00:00:00"/>
    <s v="VR63240001"/>
    <s v=""/>
    <n v="2024"/>
    <n v="1"/>
    <n v="155"/>
    <n v="141408"/>
    <s v="6350720833000025"/>
    <s v="36000"/>
    <n v="1"/>
    <s v=""/>
    <n v="51"/>
    <n v="3"/>
    <s v=""/>
    <s v="01091834993"/>
    <s v="I20.8"/>
    <x v="2"/>
    <n v="2"/>
    <s v="493"/>
    <n v="2633"/>
    <x v="14"/>
    <n v="136982"/>
    <x v="1"/>
    <n v="1"/>
  </r>
  <r>
    <n v="6.3023630105030097E+22"/>
    <s v="6DB51F931E294D56848DEF03A4B257F6"/>
    <n v="1"/>
    <d v="2024-02-15T00:00:00"/>
    <s v="VR63240001"/>
    <s v=""/>
    <n v="2024"/>
    <n v="1"/>
    <n v="156"/>
    <n v="141409"/>
    <s v="6349330839000898"/>
    <s v="36000"/>
    <n v="1"/>
    <s v=""/>
    <n v="57"/>
    <n v="3"/>
    <s v=""/>
    <s v="01102817683"/>
    <s v="I21.0"/>
    <x v="2"/>
    <n v="4"/>
    <s v="183"/>
    <n v="47"/>
    <x v="3"/>
    <n v="199124"/>
    <x v="1"/>
    <n v="1"/>
  </r>
  <r>
    <n v="6.3023630105030097E+22"/>
    <s v="706199A7099843F3853953281C3514CE"/>
    <n v="1"/>
    <d v="2024-02-15T00:00:00"/>
    <s v="VR63240001"/>
    <s v=""/>
    <n v="2024"/>
    <n v="1"/>
    <n v="157"/>
    <n v="141410"/>
    <s v="6349040825000667"/>
    <s v="36000"/>
    <n v="1"/>
    <s v=""/>
    <n v="64"/>
    <n v="3"/>
    <s v=""/>
    <s v="01112453554"/>
    <s v="I44.2"/>
    <x v="2"/>
    <n v="7"/>
    <s v="220"/>
    <n v="1103"/>
    <x v="17"/>
    <n v="171011"/>
    <x v="1"/>
    <n v="1"/>
  </r>
  <r>
    <n v="6.3023630105030097E+22"/>
    <s v="6A72347D42074BE6883FE584A0D0A7D9"/>
    <n v="1"/>
    <d v="2024-02-15T00:00:00"/>
    <s v="VR63240001"/>
    <s v=""/>
    <n v="2024"/>
    <n v="1"/>
    <n v="158"/>
    <n v="141411"/>
    <s v="6351540835000016"/>
    <s v="36000"/>
    <n v="1"/>
    <s v=""/>
    <n v="69"/>
    <n v="3"/>
    <s v=""/>
    <s v="01105561051"/>
    <s v="I21.0"/>
    <x v="2"/>
    <n v="6"/>
    <s v="183"/>
    <n v="47"/>
    <x v="3"/>
    <n v="199124"/>
    <x v="1"/>
    <n v="1"/>
  </r>
  <r>
    <n v="6.3023630105030097E+22"/>
    <s v="749626BD67374579B15C0D59D93E78D6"/>
    <n v="1"/>
    <d v="2024-02-15T00:00:00"/>
    <s v="VR63240001"/>
    <s v=""/>
    <n v="2024"/>
    <n v="1"/>
    <n v="159"/>
    <n v="141412"/>
    <s v="6355740891000530"/>
    <s v="36000"/>
    <n v="2"/>
    <s v=""/>
    <n v="71"/>
    <n v="3"/>
    <s v=""/>
    <s v="01153558279"/>
    <s v="I20.0"/>
    <x v="2"/>
    <n v="4"/>
    <s v="545"/>
    <n v="2634"/>
    <x v="27"/>
    <n v="287307"/>
    <x v="1"/>
    <n v="1"/>
  </r>
  <r>
    <n v="6.3023630105030097E+22"/>
    <s v="74BA9189A66F41E99F5E521B3254EBC0"/>
    <n v="1"/>
    <d v="2024-02-15T00:00:00"/>
    <s v="VR63240001"/>
    <s v=""/>
    <n v="2024"/>
    <n v="1"/>
    <n v="160"/>
    <n v="141413"/>
    <s v="6357140823000872"/>
    <s v="36000"/>
    <n v="1"/>
    <s v=""/>
    <n v="65"/>
    <n v="3"/>
    <s v=""/>
    <s v="6357140823000872"/>
    <s v="I20.0"/>
    <x v="2"/>
    <n v="5"/>
    <s v="183"/>
    <n v="47"/>
    <x v="1"/>
    <n v="147972"/>
    <x v="1"/>
    <n v="1"/>
  </r>
  <r>
    <n v="6.3023630105030097E+22"/>
    <s v="74E0F96D756E47C7B665FF6829DECAD2"/>
    <n v="1"/>
    <d v="2024-02-15T00:00:00"/>
    <s v="VR63240001"/>
    <s v=""/>
    <n v="2024"/>
    <n v="1"/>
    <n v="161"/>
    <n v="141414"/>
    <s v="6349840829000377"/>
    <s v="36000"/>
    <n v="1"/>
    <s v=""/>
    <n v="72"/>
    <n v="3"/>
    <s v=""/>
    <s v="01011125159"/>
    <s v="I20.8"/>
    <x v="2"/>
    <n v="5"/>
    <s v="493"/>
    <n v="2633"/>
    <x v="14"/>
    <n v="136982"/>
    <x v="1"/>
    <n v="1"/>
  </r>
  <r>
    <n v="6.3023630105030097E+22"/>
    <s v="7607F95EA2C846529D293CC465B6EC46"/>
    <n v="1"/>
    <d v="2024-02-15T00:00:00"/>
    <s v="VR63240001"/>
    <s v=""/>
    <n v="2024"/>
    <n v="1"/>
    <n v="162"/>
    <n v="141415"/>
    <s v="6352610822000318"/>
    <s v="36000"/>
    <n v="1"/>
    <s v=""/>
    <n v="40"/>
    <n v="3"/>
    <s v=""/>
    <s v="01056372244"/>
    <s v="I20.8"/>
    <x v="2"/>
    <n v="3"/>
    <s v="493"/>
    <n v="2633"/>
    <x v="14"/>
    <n v="136982"/>
    <x v="1"/>
    <n v="1"/>
  </r>
  <r>
    <n v="6.3023630105030097E+22"/>
    <s v="6B67ED938DCC41E498E9D81FA78F0D8B"/>
    <n v="1"/>
    <d v="2024-02-15T00:00:00"/>
    <s v="VR63240001"/>
    <s v=""/>
    <n v="2024"/>
    <n v="1"/>
    <n v="163"/>
    <n v="141416"/>
    <s v="6349330830000475"/>
    <s v="36000"/>
    <n v="1"/>
    <s v=""/>
    <n v="57"/>
    <n v="3"/>
    <s v=""/>
    <s v="01095809762"/>
    <s v="I20.8"/>
    <x v="2"/>
    <n v="6"/>
    <s v="545"/>
    <n v="2634"/>
    <x v="27"/>
    <n v="287307"/>
    <x v="1"/>
    <n v="1"/>
  </r>
  <r>
    <n v="6.3023630105030097E+22"/>
    <s v="6BB0A427D548474C985E42F072A27773"/>
    <n v="1"/>
    <d v="2024-02-15T00:00:00"/>
    <s v="VR63240001"/>
    <s v=""/>
    <n v="2024"/>
    <n v="1"/>
    <n v="164"/>
    <n v="141417"/>
    <s v="6358240818000090"/>
    <s v="36000"/>
    <n v="1"/>
    <s v=""/>
    <n v="66"/>
    <n v="3"/>
    <s v=""/>
    <s v="01155208378"/>
    <s v="I21.1"/>
    <x v="2"/>
    <n v="6"/>
    <s v="183"/>
    <n v="47"/>
    <x v="3"/>
    <n v="199124"/>
    <x v="1"/>
    <n v="1"/>
  </r>
  <r>
    <n v="6.3023630105030097E+22"/>
    <s v="769E5A9EC5674A0F85D2CC7E49622006"/>
    <n v="1"/>
    <d v="2024-02-15T00:00:00"/>
    <s v="VR63240001"/>
    <s v=""/>
    <n v="2024"/>
    <n v="1"/>
    <n v="165"/>
    <n v="141418"/>
    <s v="6358240818000090"/>
    <s v="36000"/>
    <n v="1"/>
    <s v=""/>
    <n v="66"/>
    <n v="3"/>
    <s v=""/>
    <s v="01155208378"/>
    <s v="I20.0"/>
    <x v="2"/>
    <n v="3"/>
    <s v="183"/>
    <n v="47"/>
    <x v="1"/>
    <n v="147972"/>
    <x v="1"/>
    <n v="1"/>
  </r>
  <r>
    <n v="6.3023630105030097E+22"/>
    <s v="A8EDF34010F847ED9C156A8C40B50A57"/>
    <n v="1"/>
    <d v="2024-02-15T00:00:00"/>
    <s v="VR63240001"/>
    <s v=""/>
    <n v="2024"/>
    <n v="1"/>
    <n v="166"/>
    <n v="141419"/>
    <s v="6355130825000782"/>
    <s v="36000"/>
    <n v="1"/>
    <s v=""/>
    <n v="55"/>
    <n v="3"/>
    <s v=""/>
    <s v="01134991907"/>
    <s v="I21.1"/>
    <x v="2"/>
    <n v="7"/>
    <s v="183"/>
    <n v="46"/>
    <x v="4"/>
    <n v="230121"/>
    <x v="1"/>
    <n v="1"/>
  </r>
  <r>
    <n v="6.3023630105030097E+22"/>
    <s v="A961D5F40D41445B913BA08B71E4601B"/>
    <n v="1"/>
    <d v="2024-02-15T00:00:00"/>
    <s v="VR63240001"/>
    <s v=""/>
    <n v="2024"/>
    <n v="1"/>
    <n v="167"/>
    <n v="141420"/>
    <s v="6349640824000699"/>
    <s v="36000"/>
    <n v="1"/>
    <s v=""/>
    <n v="70"/>
    <n v="4"/>
    <s v=""/>
    <s v="02028423325"/>
    <s v="I20.8"/>
    <x v="2"/>
    <n v="3"/>
    <s v="546"/>
    <n v="2635"/>
    <x v="24"/>
    <n v="313443"/>
    <x v="1"/>
    <n v="1"/>
  </r>
  <r>
    <n v="6.3023630105030097E+22"/>
    <s v="ABCA4A91E2DD43699CF640B7530AC3DF"/>
    <n v="1"/>
    <d v="2024-02-15T00:00:00"/>
    <s v="VR63240001"/>
    <s v=""/>
    <n v="2024"/>
    <n v="1"/>
    <n v="168"/>
    <n v="141421"/>
    <s v="6356730826000241"/>
    <s v="36000"/>
    <n v="1"/>
    <s v=""/>
    <n v="61"/>
    <n v="3"/>
    <s v=""/>
    <s v="01015436760"/>
    <s v="I20.0"/>
    <x v="2"/>
    <n v="15"/>
    <s v="184"/>
    <n v="2637"/>
    <x v="26"/>
    <n v="445396"/>
    <x v="1"/>
    <n v="1"/>
  </r>
  <r>
    <n v="6.3023630105030097E+22"/>
    <s v="AC2516B1139445689C1E53C8DF8236D2"/>
    <n v="1"/>
    <d v="2024-02-15T00:00:00"/>
    <s v="VR63240001"/>
    <s v=""/>
    <n v="2024"/>
    <n v="1"/>
    <n v="169"/>
    <n v="141422"/>
    <s v="6351340898000841"/>
    <s v="36000"/>
    <n v="2"/>
    <s v=""/>
    <n v="67"/>
    <n v="3"/>
    <s v=""/>
    <s v="01151463549"/>
    <s v="I21.2"/>
    <x v="2"/>
    <n v="6"/>
    <s v="183"/>
    <n v="47"/>
    <x v="3"/>
    <n v="199124"/>
    <x v="1"/>
    <n v="1"/>
  </r>
  <r>
    <n v="6.3023630105030097E+22"/>
    <s v="AF75E320FB7B46D392F58236104C9D30"/>
    <n v="1"/>
    <d v="2024-02-15T00:00:00"/>
    <s v="VR63240001"/>
    <s v=""/>
    <n v="2024"/>
    <n v="1"/>
    <n v="170"/>
    <n v="141423"/>
    <s v="6350930822000544"/>
    <s v="36000"/>
    <n v="1"/>
    <s v=""/>
    <n v="63"/>
    <n v="3"/>
    <s v=""/>
    <s v="01124769521"/>
    <s v="I20.0"/>
    <x v="2"/>
    <n v="5"/>
    <s v="545"/>
    <n v="2634"/>
    <x v="27"/>
    <n v="287307"/>
    <x v="1"/>
    <n v="1"/>
  </r>
  <r>
    <n v="6.3023630105030097E+22"/>
    <s v="AFBEDF7583914BB0A0B67FF1A439B75F"/>
    <n v="1"/>
    <d v="2024-02-15T00:00:00"/>
    <s v="VR63240001"/>
    <s v=""/>
    <n v="2024"/>
    <n v="1"/>
    <n v="171"/>
    <n v="141424"/>
    <s v="6371850882000348"/>
    <s v="36000"/>
    <n v="2"/>
    <s v=""/>
    <n v="82"/>
    <n v="3"/>
    <s v=""/>
    <s v="01140633916"/>
    <s v="I21.0"/>
    <x v="2"/>
    <n v="1"/>
    <s v="183"/>
    <n v="47"/>
    <x v="3"/>
    <n v="199124"/>
    <x v="1"/>
    <n v="1"/>
  </r>
  <r>
    <n v="6.3023630105030097E+22"/>
    <s v="B2D7E7733D0D4786B19DBC52E53CBEF0"/>
    <n v="1"/>
    <d v="2024-02-15T00:00:00"/>
    <s v="VR63240001"/>
    <s v=""/>
    <n v="2024"/>
    <n v="1"/>
    <n v="172"/>
    <n v="141425"/>
    <s v="6356440879000847"/>
    <s v="36000"/>
    <n v="2"/>
    <s v=""/>
    <n v="68"/>
    <n v="3"/>
    <s v=""/>
    <s v="01017906601"/>
    <s v="I49.5"/>
    <x v="2"/>
    <n v="6"/>
    <s v="219"/>
    <n v="1102"/>
    <x v="18"/>
    <n v="256135"/>
    <x v="1"/>
    <n v="1"/>
  </r>
  <r>
    <n v="6.3023630105030097E+22"/>
    <s v="B521F18BB5034D009F3FDBE748B21AE7"/>
    <n v="1"/>
    <d v="2024-02-15T00:00:00"/>
    <s v="VR63240001"/>
    <s v=""/>
    <n v="2024"/>
    <n v="1"/>
    <n v="173"/>
    <n v="141426"/>
    <s v="6353540880000919"/>
    <s v="36000"/>
    <n v="2"/>
    <s v=""/>
    <n v="69"/>
    <n v="3"/>
    <s v=""/>
    <s v="01133349897"/>
    <s v="I21.1"/>
    <x v="2"/>
    <n v="7"/>
    <s v="183"/>
    <n v="47"/>
    <x v="1"/>
    <n v="147972"/>
    <x v="1"/>
    <n v="1"/>
  </r>
  <r>
    <n v="6.3023630105030097E+22"/>
    <s v="BA6DE9DE73CD422783CE2EE6485579A3"/>
    <n v="1"/>
    <d v="2024-02-15T00:00:00"/>
    <s v="VR63240001"/>
    <s v=""/>
    <n v="2024"/>
    <n v="1"/>
    <n v="174"/>
    <n v="141427"/>
    <s v="6353440831000664"/>
    <s v="36000"/>
    <n v="1"/>
    <s v=""/>
    <n v="68"/>
    <n v="3"/>
    <s v=""/>
    <s v="01015425647"/>
    <s v="I21.4"/>
    <x v="2"/>
    <n v="6"/>
    <s v="183"/>
    <n v="47"/>
    <x v="1"/>
    <n v="147972"/>
    <x v="1"/>
    <n v="1"/>
  </r>
  <r>
    <n v="6.3023630105030097E+22"/>
    <s v="D0E4224DA4344AA187A30A9326A09088"/>
    <n v="1"/>
    <d v="2024-02-15T00:00:00"/>
    <s v="VR63240001"/>
    <s v=""/>
    <n v="2024"/>
    <n v="1"/>
    <n v="175"/>
    <n v="141428"/>
    <s v="6373360821000126"/>
    <s v="36000"/>
    <n v="1"/>
    <s v=""/>
    <n v="87"/>
    <n v="3"/>
    <s v=""/>
    <s v="01169869076"/>
    <s v="I49.5"/>
    <x v="2"/>
    <n v="6"/>
    <s v="219"/>
    <n v="1102"/>
    <x v="18"/>
    <n v="256135"/>
    <x v="1"/>
    <n v="1"/>
  </r>
  <r>
    <n v="6.3023630105030097E+22"/>
    <s v="BBF6114F41B645A78F28F26E7F0404B9"/>
    <n v="1"/>
    <d v="2024-02-15T00:00:00"/>
    <s v="VR63240001"/>
    <s v=""/>
    <n v="2024"/>
    <n v="1"/>
    <n v="176"/>
    <n v="141429"/>
    <s v="6358030848006450"/>
    <s v="36000"/>
    <n v="1"/>
    <s v=""/>
    <n v="55"/>
    <n v="3"/>
    <s v=""/>
    <s v="01122047967"/>
    <s v="I21.1"/>
    <x v="2"/>
    <n v="6"/>
    <s v="183"/>
    <n v="46"/>
    <x v="4"/>
    <n v="230121"/>
    <x v="1"/>
    <n v="1"/>
  </r>
  <r>
    <n v="6.3023630105030097E+22"/>
    <s v="C0589617635F4924A9EFCAB0A389BE97"/>
    <n v="1"/>
    <d v="2024-02-15T00:00:00"/>
    <s v="VR63240001"/>
    <s v=""/>
    <n v="2024"/>
    <n v="1"/>
    <n v="177"/>
    <n v="141430"/>
    <s v="6374950893000019"/>
    <s v="36000"/>
    <n v="2"/>
    <s v=""/>
    <n v="83"/>
    <n v="3"/>
    <s v=""/>
    <s v="01131544435"/>
    <s v="I44.1"/>
    <x v="2"/>
    <n v="5"/>
    <s v="219"/>
    <n v="1102"/>
    <x v="18"/>
    <n v="256135"/>
    <x v="1"/>
    <n v="1"/>
  </r>
  <r>
    <n v="6.3023630105030097E+22"/>
    <s v="C23D00D3EC5B4BA3A0CFC6F4FFF61E06"/>
    <n v="1"/>
    <d v="2024-02-15T00:00:00"/>
    <s v="VR63240001"/>
    <s v=""/>
    <n v="2024"/>
    <n v="1"/>
    <n v="178"/>
    <n v="141431"/>
    <s v="8169060836000038"/>
    <s v="36000"/>
    <n v="1"/>
    <s v=""/>
    <n v="84"/>
    <n v="3"/>
    <s v=""/>
    <s v="01025802876"/>
    <s v="I20.0"/>
    <x v="2"/>
    <n v="5"/>
    <s v="545"/>
    <n v="2634"/>
    <x v="27"/>
    <n v="287307"/>
    <x v="1"/>
    <n v="1"/>
  </r>
  <r>
    <n v="6.3023630105030097E+22"/>
    <s v="C24A57AC28114CC5ADB64C42A1AA4AE5"/>
    <n v="1"/>
    <d v="2024-02-15T00:00:00"/>
    <s v="VR63240001"/>
    <s v=""/>
    <n v="2024"/>
    <n v="1"/>
    <n v="179"/>
    <n v="141432"/>
    <s v="6348740824000847"/>
    <s v="36000"/>
    <n v="1"/>
    <s v=""/>
    <n v="71"/>
    <n v="3"/>
    <s v=""/>
    <s v="01091250770"/>
    <s v="I21.1"/>
    <x v="2"/>
    <n v="5"/>
    <s v="183"/>
    <n v="47"/>
    <x v="3"/>
    <n v="199124"/>
    <x v="1"/>
    <n v="1"/>
  </r>
  <r>
    <n v="6.3023630105030097E+22"/>
    <s v="C5EFB622C3A94F228E37048E5EB520DE"/>
    <n v="1"/>
    <d v="2024-02-15T00:00:00"/>
    <s v="VR63240001"/>
    <s v=""/>
    <n v="2024"/>
    <n v="1"/>
    <n v="180"/>
    <n v="141433"/>
    <s v="6355340893000628"/>
    <s v="36000"/>
    <n v="2"/>
    <s v=""/>
    <n v="67"/>
    <n v="3"/>
    <s v=""/>
    <s v="01034796868"/>
    <s v="I21.4"/>
    <x v="2"/>
    <n v="6"/>
    <s v="183"/>
    <n v="47"/>
    <x v="3"/>
    <n v="199124"/>
    <x v="1"/>
    <n v="1"/>
  </r>
  <r>
    <n v="6.3023630105030097E+22"/>
    <s v="C8CEA67324A94AE1BDC29BE09F679511"/>
    <n v="1"/>
    <d v="2024-02-15T00:00:00"/>
    <s v="VR63240001"/>
    <s v=""/>
    <n v="2024"/>
    <n v="1"/>
    <n v="181"/>
    <n v="141434"/>
    <s v="6355740869000058"/>
    <s v="36000"/>
    <n v="2"/>
    <s v=""/>
    <n v="71"/>
    <n v="3"/>
    <s v=""/>
    <s v="01095214982"/>
    <s v="I21.0"/>
    <x v="2"/>
    <n v="1"/>
    <s v="183"/>
    <n v="47"/>
    <x v="3"/>
    <n v="199124"/>
    <x v="1"/>
    <n v="1"/>
  </r>
  <r>
    <n v="6.3023630105030097E+22"/>
    <s v="CB694C7D723E40D2A5833D40B113FA59"/>
    <n v="1"/>
    <d v="2024-02-15T00:00:00"/>
    <s v="VR63240001"/>
    <s v=""/>
    <n v="2024"/>
    <n v="1"/>
    <n v="182"/>
    <n v="141435"/>
    <s v="6351540833000232"/>
    <s v="36000"/>
    <n v="1"/>
    <s v=""/>
    <n v="69"/>
    <n v="3"/>
    <s v=""/>
    <s v="01020215832"/>
    <s v="I44.1"/>
    <x v="2"/>
    <n v="11"/>
    <s v="219"/>
    <n v="1102"/>
    <x v="18"/>
    <n v="256135"/>
    <x v="1"/>
    <n v="1"/>
  </r>
  <r>
    <n v="6.3023630105030097E+22"/>
    <s v="CB8B761ACE1A4FEF878C1D51E519EE1C"/>
    <n v="1"/>
    <d v="2024-02-15T00:00:00"/>
    <s v="VR63240001"/>
    <s v=""/>
    <n v="2024"/>
    <n v="1"/>
    <n v="183"/>
    <n v="141436"/>
    <s v="6349630898000626"/>
    <s v="36000"/>
    <n v="2"/>
    <s v=""/>
    <n v="60"/>
    <n v="3"/>
    <s v=""/>
    <s v="01125255491"/>
    <s v="I21.4"/>
    <x v="2"/>
    <n v="5"/>
    <s v="183"/>
    <n v="46"/>
    <x v="0"/>
    <n v="179013"/>
    <x v="1"/>
    <n v="1"/>
  </r>
  <r>
    <n v="6.3023630105030097E+22"/>
    <s v="CCB894DEF0174FAF86470F23DDF79FEF"/>
    <n v="1"/>
    <d v="2024-02-15T00:00:00"/>
    <s v="VR63240001"/>
    <s v=""/>
    <n v="2024"/>
    <n v="1"/>
    <n v="184"/>
    <n v="141437"/>
    <s v="6352340834000847"/>
    <s v="36000"/>
    <n v="1"/>
    <s v=""/>
    <n v="67"/>
    <n v="4"/>
    <s v=""/>
    <s v="02027886171"/>
    <s v="I20.0"/>
    <x v="2"/>
    <n v="12"/>
    <s v="184"/>
    <n v="2637"/>
    <x v="26"/>
    <n v="445396"/>
    <x v="1"/>
    <n v="1"/>
  </r>
  <r>
    <n v="6.3023630105030097E+22"/>
    <s v="CF35505D0D034493B69C8BD6E4F8A35E"/>
    <n v="1"/>
    <d v="2024-02-15T00:00:00"/>
    <s v="VR63240001"/>
    <s v=""/>
    <n v="2024"/>
    <n v="1"/>
    <n v="185"/>
    <n v="141438"/>
    <s v="6355620842000971"/>
    <s v="36000"/>
    <n v="1"/>
    <s v=""/>
    <n v="50"/>
    <n v="3"/>
    <s v=""/>
    <s v="6355620842000971"/>
    <s v="I20.0"/>
    <x v="2"/>
    <n v="4"/>
    <s v="183"/>
    <n v="46"/>
    <x v="0"/>
    <n v="179013"/>
    <x v="1"/>
    <n v="1"/>
  </r>
  <r>
    <n v="6.3023630105030097E+22"/>
    <s v="77F2B861131A43C3AA08963D3A0647B7"/>
    <n v="1"/>
    <d v="2024-02-15T00:00:00"/>
    <s v="VR63240001"/>
    <s v=""/>
    <n v="2024"/>
    <n v="1"/>
    <n v="186"/>
    <n v="141439"/>
    <s v="6354530822000316"/>
    <s v="36000"/>
    <n v="1"/>
    <s v=""/>
    <n v="59"/>
    <n v="3"/>
    <s v=""/>
    <s v="01095812982"/>
    <s v="I20.8"/>
    <x v="2"/>
    <n v="5"/>
    <s v="547"/>
    <n v="2636"/>
    <x v="28"/>
    <n v="344313"/>
    <x v="1"/>
    <n v="1"/>
  </r>
  <r>
    <n v="6.3023630105030097E+22"/>
    <s v="78547882B04A4A27BF2251CE6C96C8C1"/>
    <n v="1"/>
    <d v="2024-02-15T00:00:00"/>
    <s v="VR63240001"/>
    <s v=""/>
    <n v="2024"/>
    <n v="1"/>
    <n v="187"/>
    <n v="141440"/>
    <s v="6370350893000834"/>
    <s v="36000"/>
    <n v="2"/>
    <s v=""/>
    <n v="77"/>
    <n v="3"/>
    <s v=""/>
    <s v="01043356525"/>
    <s v="I44.1"/>
    <x v="2"/>
    <n v="5"/>
    <s v="219"/>
    <n v="1102"/>
    <x v="18"/>
    <n v="256135"/>
    <x v="1"/>
    <n v="1"/>
  </r>
  <r>
    <n v="6.3023630105030097E+22"/>
    <s v="78AB72C4F9894008B485F4ABF53BC876"/>
    <n v="1"/>
    <d v="2024-02-15T00:00:00"/>
    <s v="VR63240001"/>
    <s v=""/>
    <n v="2024"/>
    <n v="1"/>
    <n v="188"/>
    <n v="141441"/>
    <s v="6354510820001391"/>
    <s v="36000"/>
    <n v="1"/>
    <s v=""/>
    <n v="39"/>
    <n v="3"/>
    <s v=""/>
    <s v="01132589103"/>
    <s v="I20.0"/>
    <x v="2"/>
    <n v="5"/>
    <s v="545"/>
    <n v="2634"/>
    <x v="27"/>
    <n v="287307"/>
    <x v="1"/>
    <n v="1"/>
  </r>
  <r>
    <n v="6.3023630105030097E+22"/>
    <s v="7DADB04680814E189CC97D41AC03EB5B"/>
    <n v="1"/>
    <d v="2024-02-15T00:00:00"/>
    <s v="VR63240001"/>
    <s v=""/>
    <n v="2024"/>
    <n v="1"/>
    <n v="189"/>
    <n v="141442"/>
    <s v="6357240832000747"/>
    <s v="36000"/>
    <n v="1"/>
    <s v=""/>
    <n v="66"/>
    <n v="3"/>
    <s v=""/>
    <s v="01124939726"/>
    <s v="I44.1"/>
    <x v="2"/>
    <n v="4"/>
    <s v="219"/>
    <n v="1102"/>
    <x v="18"/>
    <n v="256135"/>
    <x v="1"/>
    <n v="1"/>
  </r>
  <r>
    <n v="6.3023630105030097E+22"/>
    <s v="D1DCBEFACFF843A7823624AFB7336546"/>
    <n v="1"/>
    <d v="2024-02-15T00:00:00"/>
    <s v="VR63240001"/>
    <s v=""/>
    <n v="2024"/>
    <n v="1"/>
    <n v="190"/>
    <n v="141443"/>
    <s v="6355620842000971"/>
    <s v="36000"/>
    <n v="1"/>
    <s v=""/>
    <n v="50"/>
    <n v="3"/>
    <s v=""/>
    <s v="6355620842000971"/>
    <s v="I21.4"/>
    <x v="2"/>
    <n v="3"/>
    <s v="183"/>
    <n v="47"/>
    <x v="1"/>
    <n v="147972"/>
    <x v="1"/>
    <n v="1"/>
  </r>
  <r>
    <n v="6.3023630105030097E+22"/>
    <s v="D310706D96FF451C8389D77D726F4ECB"/>
    <n v="1"/>
    <d v="2024-02-15T00:00:00"/>
    <s v="VR63240001"/>
    <s v=""/>
    <n v="2024"/>
    <n v="1"/>
    <n v="191"/>
    <n v="141444"/>
    <s v="6355140876000086"/>
    <s v="36000"/>
    <n v="2"/>
    <s v=""/>
    <n v="65"/>
    <n v="3"/>
    <s v=""/>
    <s v="01102811798"/>
    <s v="I20.8"/>
    <x v="2"/>
    <n v="5"/>
    <s v="494"/>
    <n v="46"/>
    <x v="16"/>
    <n v="162640"/>
    <x v="1"/>
    <n v="1"/>
  </r>
  <r>
    <n v="6.3023630105030097E+22"/>
    <s v="D3A84B06B5654E4FAAFD0E82E23F0509"/>
    <n v="1"/>
    <d v="2024-02-15T00:00:00"/>
    <s v="VR63240001"/>
    <s v=""/>
    <n v="2024"/>
    <n v="1"/>
    <n v="192"/>
    <n v="141445"/>
    <s v="6370650885000167"/>
    <s v="36000"/>
    <n v="2"/>
    <s v=""/>
    <n v="80"/>
    <n v="3"/>
    <s v=""/>
    <s v="01076254213"/>
    <s v="I20.0"/>
    <x v="2"/>
    <n v="7"/>
    <s v="183"/>
    <n v="46"/>
    <x v="0"/>
    <n v="179013"/>
    <x v="1"/>
    <n v="1"/>
  </r>
  <r>
    <n v="6.3023630105030097E+22"/>
    <s v="D546B835FB114F18A10A5957D5D98026"/>
    <n v="1"/>
    <d v="2024-02-15T00:00:00"/>
    <s v="VR63240001"/>
    <s v=""/>
    <n v="2024"/>
    <n v="1"/>
    <n v="193"/>
    <n v="141446"/>
    <s v="6349430869000188"/>
    <s v="36000"/>
    <n v="2"/>
    <s v=""/>
    <n v="58"/>
    <n v="3"/>
    <s v=""/>
    <s v="01144501682"/>
    <s v="I44.2"/>
    <x v="2"/>
    <n v="7"/>
    <s v="220"/>
    <n v="1103"/>
    <x v="17"/>
    <n v="171011"/>
    <x v="1"/>
    <n v="1"/>
  </r>
  <r>
    <n v="6.3023630105030097E+22"/>
    <s v="D8687CEA85C44C7D8F20444AF789CE52"/>
    <n v="1"/>
    <d v="2024-02-15T00:00:00"/>
    <s v="VR63240001"/>
    <s v=""/>
    <n v="2024"/>
    <n v="1"/>
    <n v="194"/>
    <n v="141447"/>
    <s v="6348740876000489"/>
    <s v="36000"/>
    <n v="2"/>
    <s v=""/>
    <n v="71"/>
    <n v="3"/>
    <s v=""/>
    <s v="01145508745"/>
    <s v="I21.0"/>
    <x v="2"/>
    <n v="7"/>
    <s v="183"/>
    <n v="47"/>
    <x v="3"/>
    <n v="199124"/>
    <x v="1"/>
    <n v="1"/>
  </r>
  <r>
    <n v="6.3023630105030097E+22"/>
    <s v="DB5FFEEBE79F417CBDD56CF3CBB2254E"/>
    <n v="1"/>
    <d v="2024-02-15T00:00:00"/>
    <s v="VR63240001"/>
    <s v=""/>
    <n v="2024"/>
    <n v="1"/>
    <n v="195"/>
    <n v="141448"/>
    <s v="6358640848007694"/>
    <s v="36000"/>
    <n v="1"/>
    <s v=""/>
    <n v="71"/>
    <n v="3"/>
    <s v=""/>
    <s v="01083785405"/>
    <s v="I21.0"/>
    <x v="2"/>
    <n v="10"/>
    <s v="183"/>
    <n v="46"/>
    <x v="4"/>
    <n v="230121"/>
    <x v="1"/>
    <n v="1"/>
  </r>
  <r>
    <n v="6.3023630105030097E+22"/>
    <s v="DC393B6DB92D4DF8915CF0080793F7EB"/>
    <n v="1"/>
    <d v="2024-02-15T00:00:00"/>
    <s v="VR63240001"/>
    <s v=""/>
    <n v="2024"/>
    <n v="1"/>
    <n v="196"/>
    <n v="141449"/>
    <s v="6371150845000216"/>
    <s v="36000"/>
    <n v="1"/>
    <s v=""/>
    <n v="75"/>
    <n v="3"/>
    <s v=""/>
    <s v="01103155872"/>
    <s v="I25.8"/>
    <x v="2"/>
    <n v="3"/>
    <s v="545"/>
    <n v="2634"/>
    <x v="27"/>
    <n v="287307"/>
    <x v="1"/>
    <n v="1"/>
  </r>
  <r>
    <n v="6.3023630105030097E+22"/>
    <s v="DC7BE83967CD44B38B6C34D6358B1131"/>
    <n v="1"/>
    <d v="2024-02-15T00:00:00"/>
    <s v="VR63240001"/>
    <s v=""/>
    <n v="2024"/>
    <n v="1"/>
    <n v="197"/>
    <n v="141450"/>
    <s v="6348840832000308"/>
    <s v="36000"/>
    <n v="1"/>
    <s v=""/>
    <n v="72"/>
    <n v="4"/>
    <s v=""/>
    <s v="02027410709"/>
    <s v="I21.1"/>
    <x v="2"/>
    <n v="6"/>
    <s v="183"/>
    <n v="47"/>
    <x v="3"/>
    <n v="199124"/>
    <x v="1"/>
    <n v="1"/>
  </r>
  <r>
    <n v="6.3023630105030097E+22"/>
    <s v="DCA237F56E0A4D5EA2E6525B691880A1"/>
    <n v="1"/>
    <d v="2024-02-15T00:00:00"/>
    <s v="VR63240001"/>
    <s v=""/>
    <n v="2024"/>
    <n v="1"/>
    <n v="198"/>
    <n v="141451"/>
    <s v="6370650885000126"/>
    <s v="36000"/>
    <n v="2"/>
    <s v=""/>
    <n v="80"/>
    <n v="3"/>
    <s v=""/>
    <s v="01115416101"/>
    <s v="I21.1"/>
    <x v="2"/>
    <n v="6"/>
    <s v="183"/>
    <n v="47"/>
    <x v="3"/>
    <n v="199124"/>
    <x v="1"/>
    <n v="1"/>
  </r>
  <r>
    <n v="6.3023630105030097E+22"/>
    <s v="DEF7403C790B4A228AA96429445EC34E"/>
    <n v="1"/>
    <d v="2024-02-15T00:00:00"/>
    <s v="VR63240001"/>
    <s v=""/>
    <n v="2024"/>
    <n v="1"/>
    <n v="199"/>
    <n v="141452"/>
    <s v="6351430844000027"/>
    <s v="36000"/>
    <n v="1"/>
    <s v=""/>
    <n v="58"/>
    <n v="3"/>
    <s v=""/>
    <s v="01084406563"/>
    <s v="I20.8"/>
    <x v="2"/>
    <n v="4"/>
    <s v="493"/>
    <n v="2633"/>
    <x v="14"/>
    <n v="136982"/>
    <x v="1"/>
    <n v="1"/>
  </r>
  <r>
    <n v="6.3023630105030097E+22"/>
    <s v="E08A04E0A0B4487CB0DCB0C908A56F77"/>
    <n v="1"/>
    <d v="2024-02-15T00:00:00"/>
    <s v="VR63240001"/>
    <s v=""/>
    <n v="2024"/>
    <n v="1"/>
    <n v="200"/>
    <n v="141453"/>
    <s v="6356340885000585"/>
    <s v="36000"/>
    <n v="2"/>
    <s v=""/>
    <n v="67"/>
    <n v="4"/>
    <s v=""/>
    <s v="02033345505"/>
    <s v="I21.1"/>
    <x v="2"/>
    <n v="5"/>
    <s v="183"/>
    <n v="46"/>
    <x v="4"/>
    <n v="230121"/>
    <x v="1"/>
    <n v="1"/>
  </r>
  <r>
    <n v="6.3023630105030097E+22"/>
    <s v="E0DFF161D034446B97239CA699472F16"/>
    <n v="1"/>
    <d v="2024-02-15T00:00:00"/>
    <s v="VR63240001"/>
    <s v=""/>
    <n v="2024"/>
    <n v="1"/>
    <n v="201"/>
    <n v="141454"/>
    <s v="6355230835000465"/>
    <s v="36000"/>
    <n v="1"/>
    <s v=""/>
    <n v="56"/>
    <n v="3"/>
    <s v=""/>
    <s v="01118796293"/>
    <s v="I44.2"/>
    <x v="2"/>
    <n v="2"/>
    <s v="219"/>
    <n v="1102"/>
    <x v="18"/>
    <n v="256135"/>
    <x v="1"/>
    <n v="1"/>
  </r>
  <r>
    <n v="6.3023630105030097E+22"/>
    <s v="7EDEC43BF74D45378A4F172252022E7A"/>
    <n v="1"/>
    <d v="2024-02-15T00:00:00"/>
    <s v="VR63240001"/>
    <s v=""/>
    <n v="2024"/>
    <n v="1"/>
    <n v="202"/>
    <n v="141455"/>
    <s v="6372940819000468"/>
    <s v="36000"/>
    <n v="1"/>
    <s v=""/>
    <n v="73"/>
    <n v="3"/>
    <s v=""/>
    <s v="01088383679"/>
    <s v="I44.1"/>
    <x v="2"/>
    <n v="7"/>
    <s v="219"/>
    <n v="1102"/>
    <x v="18"/>
    <n v="256135"/>
    <x v="1"/>
    <n v="1"/>
  </r>
  <r>
    <n v="6.3023630105030097E+22"/>
    <s v="805F36ADB13048B090DB38134081E3DE"/>
    <n v="1"/>
    <d v="2024-02-15T00:00:00"/>
    <s v="VR63240001"/>
    <s v=""/>
    <n v="2024"/>
    <n v="1"/>
    <n v="203"/>
    <n v="141456"/>
    <s v="6348540844000649"/>
    <s v="36000"/>
    <n v="1"/>
    <s v=""/>
    <n v="69"/>
    <n v="3"/>
    <s v=""/>
    <s v="01056845035"/>
    <s v="I20.0"/>
    <x v="2"/>
    <n v="18"/>
    <s v="184"/>
    <n v="2637"/>
    <x v="26"/>
    <n v="445396"/>
    <x v="1"/>
    <n v="1"/>
  </r>
  <r>
    <n v="6.3023630105030097E+22"/>
    <s v="83BC6CC846BB479A96AEC8FAAE31C031"/>
    <n v="1"/>
    <d v="2024-02-15T00:00:00"/>
    <s v="VR63240001"/>
    <s v=""/>
    <n v="2024"/>
    <n v="1"/>
    <n v="204"/>
    <n v="141457"/>
    <s v="6354520828000840"/>
    <s v="36000"/>
    <n v="1"/>
    <s v=""/>
    <n v="49"/>
    <n v="3"/>
    <s v=""/>
    <s v="6354520828000840"/>
    <s v="I21.0"/>
    <x v="2"/>
    <n v="4"/>
    <s v="183"/>
    <n v="47"/>
    <x v="3"/>
    <n v="199124"/>
    <x v="1"/>
    <n v="1"/>
  </r>
  <r>
    <n v="6.3023630105030097E+22"/>
    <s v="85CF03887A244AD791DA8C8FB1F93781"/>
    <n v="1"/>
    <d v="2024-02-15T00:00:00"/>
    <s v="VR63240001"/>
    <s v=""/>
    <n v="2024"/>
    <n v="1"/>
    <n v="205"/>
    <n v="141458"/>
    <s v="6354730848000940"/>
    <s v="36000"/>
    <n v="1"/>
    <s v=""/>
    <n v="61"/>
    <n v="3"/>
    <s v=""/>
    <s v="01031925022"/>
    <s v="I20.0"/>
    <x v="2"/>
    <n v="6"/>
    <s v="184"/>
    <n v="2637"/>
    <x v="26"/>
    <n v="445396"/>
    <x v="1"/>
    <n v="1"/>
  </r>
  <r>
    <n v="6.3023630105030097E+22"/>
    <s v="887187823040446F8185BA4A22A874C9"/>
    <n v="1"/>
    <d v="2024-02-15T00:00:00"/>
    <s v="VR63240001"/>
    <s v=""/>
    <n v="2024"/>
    <n v="1"/>
    <n v="206"/>
    <n v="141459"/>
    <s v="6358140886000826"/>
    <s v="36000"/>
    <n v="2"/>
    <s v=""/>
    <n v="66"/>
    <n v="3"/>
    <s v=""/>
    <s v="01123324080"/>
    <s v="I20.0"/>
    <x v="2"/>
    <n v="5"/>
    <s v="545"/>
    <n v="2634"/>
    <x v="27"/>
    <n v="287307"/>
    <x v="1"/>
    <n v="1"/>
  </r>
  <r>
    <n v="6.3023630105030097E+22"/>
    <s v="8BEB94875054499FB8C385B69C347002"/>
    <n v="1"/>
    <d v="2024-02-15T00:00:00"/>
    <s v="VR63240001"/>
    <s v=""/>
    <n v="2024"/>
    <n v="1"/>
    <n v="207"/>
    <n v="141460"/>
    <s v="6355530839000159"/>
    <s v="36000"/>
    <n v="1"/>
    <s v=""/>
    <n v="59"/>
    <n v="3"/>
    <s v=""/>
    <s v="01066911446"/>
    <s v="I20.0"/>
    <x v="2"/>
    <n v="12"/>
    <s v="184"/>
    <n v="2637"/>
    <x v="26"/>
    <n v="445396"/>
    <x v="1"/>
    <n v="1"/>
  </r>
  <r>
    <n v="6.3023630105030097E+22"/>
    <s v="8C01F2AA455342CB8378DAC75C340197"/>
    <n v="1"/>
    <d v="2024-02-15T00:00:00"/>
    <s v="VR63240001"/>
    <s v=""/>
    <n v="2024"/>
    <n v="1"/>
    <n v="208"/>
    <n v="141461"/>
    <s v="6367360847000173"/>
    <s v="36000"/>
    <n v="1"/>
    <s v=""/>
    <n v="87"/>
    <n v="3"/>
    <s v=""/>
    <s v="01125305008"/>
    <s v="I21.0"/>
    <x v="2"/>
    <n v="6"/>
    <s v="183"/>
    <n v="47"/>
    <x v="1"/>
    <n v="147972"/>
    <x v="1"/>
    <n v="1"/>
  </r>
  <r>
    <n v="6.3023630105030097E+22"/>
    <s v="8C229A7F5F724EAE897F0E4C484B8E34"/>
    <n v="1"/>
    <d v="2024-02-15T00:00:00"/>
    <s v="VR63240001"/>
    <s v=""/>
    <n v="2024"/>
    <n v="1"/>
    <n v="209"/>
    <n v="141462"/>
    <s v="6350040833001026"/>
    <s v="36000"/>
    <n v="1"/>
    <s v=""/>
    <n v="64"/>
    <n v="3"/>
    <s v=""/>
    <s v="01012269408"/>
    <s v="I22.8"/>
    <x v="2"/>
    <n v="6"/>
    <s v="545"/>
    <n v="2634"/>
    <x v="27"/>
    <n v="287307"/>
    <x v="1"/>
    <n v="1"/>
  </r>
  <r>
    <n v="6.3023630105030097E+22"/>
    <s v="8CC3B7B83E1A48E692536B65A638AE1B"/>
    <n v="1"/>
    <d v="2024-02-15T00:00:00"/>
    <s v="VR63240001"/>
    <s v=""/>
    <n v="2024"/>
    <n v="1"/>
    <n v="210"/>
    <n v="141463"/>
    <s v="6358840881000230"/>
    <s v="36000"/>
    <n v="2"/>
    <s v=""/>
    <n v="73"/>
    <n v="3"/>
    <s v=""/>
    <s v="01051914583"/>
    <s v="I44.2"/>
    <x v="2"/>
    <n v="7"/>
    <s v="219"/>
    <n v="1102"/>
    <x v="18"/>
    <n v="256135"/>
    <x v="1"/>
    <n v="1"/>
  </r>
  <r>
    <n v="6.3023630105030097E+22"/>
    <s v="8D67ECB3770D4E9DB41937A3E37A862B"/>
    <n v="1"/>
    <d v="2024-02-15T00:00:00"/>
    <s v="VR63240001"/>
    <s v=""/>
    <n v="2024"/>
    <n v="1"/>
    <n v="211"/>
    <n v="141464"/>
    <s v="6375150895000021"/>
    <s v="36000"/>
    <n v="2"/>
    <s v=""/>
    <n v="75"/>
    <n v="3"/>
    <s v=""/>
    <s v="01122120551"/>
    <s v="I21.0"/>
    <x v="2"/>
    <n v="6"/>
    <s v="183"/>
    <n v="47"/>
    <x v="1"/>
    <n v="147972"/>
    <x v="1"/>
    <n v="1"/>
  </r>
  <r>
    <n v="6.3023630105030097E+22"/>
    <s v="8F42D4E67E294BCCB1C3A05568DE9E97"/>
    <n v="1"/>
    <d v="2024-02-15T00:00:00"/>
    <s v="VR63240001"/>
    <s v=""/>
    <n v="2024"/>
    <n v="1"/>
    <n v="212"/>
    <n v="141465"/>
    <s v="6349830842000132"/>
    <s v="36000"/>
    <n v="1"/>
    <s v=""/>
    <n v="62"/>
    <n v="3"/>
    <s v=""/>
    <s v="01130884037"/>
    <s v="I21.4"/>
    <x v="2"/>
    <n v="7"/>
    <s v="183"/>
    <n v="47"/>
    <x v="3"/>
    <n v="199124"/>
    <x v="1"/>
    <n v="1"/>
  </r>
  <r>
    <n v="6.3023630105030097E+22"/>
    <s v="8FAC3E01C0234760B3F70860EA2CD725"/>
    <n v="1"/>
    <d v="2024-02-15T00:00:00"/>
    <s v="VR63240001"/>
    <s v=""/>
    <n v="2024"/>
    <n v="1"/>
    <n v="213"/>
    <n v="141466"/>
    <s v="6354830838001096"/>
    <s v="36000"/>
    <n v="1"/>
    <s v=""/>
    <n v="62"/>
    <n v="3"/>
    <s v=""/>
    <s v="01070251541"/>
    <s v="I21.4"/>
    <x v="2"/>
    <n v="8"/>
    <s v="183"/>
    <n v="46"/>
    <x v="0"/>
    <n v="179013"/>
    <x v="1"/>
    <n v="1"/>
  </r>
  <r>
    <n v="6.3023630105030097E+22"/>
    <s v="F528E9FBD62141B88F71D20A42576077"/>
    <n v="1"/>
    <d v="2024-02-15T00:00:00"/>
    <s v="VR63240001"/>
    <s v=""/>
    <n v="2024"/>
    <n v="1"/>
    <n v="214"/>
    <n v="141467"/>
    <s v="6358340848009598"/>
    <s v="36000"/>
    <n v="1"/>
    <s v=""/>
    <n v="68"/>
    <n v="3"/>
    <s v=""/>
    <s v="01096655705"/>
    <s v="I20.8"/>
    <x v="2"/>
    <n v="4"/>
    <s v="493"/>
    <n v="2633"/>
    <x v="14"/>
    <n v="136982"/>
    <x v="1"/>
    <n v="1"/>
  </r>
  <r>
    <n v="6.3023630105030097E+22"/>
    <s v="E3CBDA17D1A947FC99178E3AF38743DD"/>
    <n v="1"/>
    <d v="2024-02-15T00:00:00"/>
    <s v="VR63240001"/>
    <s v=""/>
    <n v="2024"/>
    <n v="1"/>
    <n v="215"/>
    <n v="141468"/>
    <s v="6353640843000525"/>
    <s v="36000"/>
    <n v="1"/>
    <s v=""/>
    <n v="70"/>
    <n v="4"/>
    <s v=""/>
    <s v="02032330201"/>
    <s v="I20.0"/>
    <x v="2"/>
    <n v="7"/>
    <s v="183"/>
    <n v="45"/>
    <x v="10"/>
    <n v="222876"/>
    <x v="1"/>
    <n v="1"/>
  </r>
  <r>
    <n v="6.3023630105030097E+22"/>
    <s v="E4EE5FC410A2430F989F64A659FF9996"/>
    <n v="1"/>
    <d v="2024-02-15T00:00:00"/>
    <s v="VR63240001"/>
    <s v=""/>
    <n v="2024"/>
    <n v="1"/>
    <n v="216"/>
    <n v="141469"/>
    <s v="6372250835000579"/>
    <s v="36000"/>
    <n v="1"/>
    <s v=""/>
    <n v="76"/>
    <n v="3"/>
    <s v=""/>
    <s v="01024525637"/>
    <s v="I44.1"/>
    <x v="2"/>
    <n v="8"/>
    <s v="219"/>
    <n v="1102"/>
    <x v="18"/>
    <n v="256135"/>
    <x v="1"/>
    <n v="1"/>
  </r>
  <r>
    <n v="6.3023630105030097E+22"/>
    <s v="E82F2034D32A49B0BF08FDDD1CB3EEC4"/>
    <n v="1"/>
    <d v="2024-02-15T00:00:00"/>
    <s v="VR63240001"/>
    <s v=""/>
    <n v="2024"/>
    <n v="1"/>
    <n v="217"/>
    <n v="141470"/>
    <s v="6374850834000682"/>
    <s v="36000"/>
    <n v="1"/>
    <s v=""/>
    <n v="82"/>
    <n v="3"/>
    <s v=""/>
    <s v="01169386450"/>
    <s v="I44.2"/>
    <x v="2"/>
    <n v="5"/>
    <s v="220"/>
    <n v="1103"/>
    <x v="17"/>
    <n v="171011"/>
    <x v="1"/>
    <n v="1"/>
  </r>
  <r>
    <n v="6.3023630105030097E+22"/>
    <s v="E94183BA0AF5434E8B18FDD0855328FB"/>
    <n v="1"/>
    <d v="2024-02-15T00:00:00"/>
    <s v="VR63240001"/>
    <s v=""/>
    <n v="2024"/>
    <n v="1"/>
    <n v="218"/>
    <n v="141471"/>
    <s v="6357140823000872"/>
    <s v="36000"/>
    <n v="1"/>
    <s v=""/>
    <n v="65"/>
    <n v="3"/>
    <s v=""/>
    <s v="6357140823000872"/>
    <s v="I21.4"/>
    <x v="2"/>
    <n v="6"/>
    <s v="183"/>
    <n v="47"/>
    <x v="1"/>
    <n v="147972"/>
    <x v="1"/>
    <n v="1"/>
  </r>
  <r>
    <n v="6.3023630105030097E+22"/>
    <s v="EA08A544A0CD4A1D937249823D9B09F1"/>
    <n v="1"/>
    <d v="2024-02-15T00:00:00"/>
    <s v="VR63240001"/>
    <s v=""/>
    <n v="2024"/>
    <n v="1"/>
    <n v="219"/>
    <n v="141472"/>
    <s v="6352340843000481"/>
    <s v="36000"/>
    <n v="1"/>
    <s v=""/>
    <n v="67"/>
    <n v="4"/>
    <s v=""/>
    <s v="02031657955"/>
    <s v="I21.1"/>
    <x v="2"/>
    <n v="7"/>
    <s v="183"/>
    <n v="47"/>
    <x v="3"/>
    <n v="199124"/>
    <x v="1"/>
    <n v="1"/>
  </r>
  <r>
    <n v="6.3023630105030097E+22"/>
    <s v="EB828734EDEA41CBB5CDC2598F453FDD"/>
    <n v="1"/>
    <d v="2024-02-15T00:00:00"/>
    <s v="VR63240001"/>
    <s v=""/>
    <n v="2024"/>
    <n v="1"/>
    <n v="220"/>
    <n v="141473"/>
    <s v="6354620839000415"/>
    <s v="36000"/>
    <n v="1"/>
    <s v=""/>
    <n v="50"/>
    <n v="3"/>
    <s v=""/>
    <s v="01070224205"/>
    <s v="I20.0"/>
    <x v="2"/>
    <n v="7"/>
    <s v="545"/>
    <n v="2634"/>
    <x v="27"/>
    <n v="287307"/>
    <x v="1"/>
    <n v="1"/>
  </r>
  <r>
    <n v="6.3023630105030097E+22"/>
    <s v="F0BC4C4C33344288B1F4EE9CDC16708F"/>
    <n v="1"/>
    <d v="2024-02-15T00:00:00"/>
    <s v="VR63240001"/>
    <s v=""/>
    <n v="2024"/>
    <n v="1"/>
    <n v="221"/>
    <n v="141474"/>
    <s v="6378150879000580"/>
    <s v="36000"/>
    <n v="2"/>
    <s v=""/>
    <n v="75"/>
    <n v="3"/>
    <s v=""/>
    <s v="01101098198"/>
    <s v="I49.5"/>
    <x v="2"/>
    <n v="7"/>
    <s v="219"/>
    <n v="1102"/>
    <x v="18"/>
    <n v="256135"/>
    <x v="1"/>
    <n v="1"/>
  </r>
  <r>
    <n v="6.3023630105030097E+22"/>
    <s v="F133781573A04EBC9832F2D620B6B2D8"/>
    <n v="1"/>
    <d v="2024-02-15T00:00:00"/>
    <s v="VR63240001"/>
    <s v=""/>
    <n v="2024"/>
    <n v="1"/>
    <n v="222"/>
    <n v="141475"/>
    <s v="6358330870000029"/>
    <s v="36000"/>
    <n v="2"/>
    <s v=""/>
    <n v="57"/>
    <n v="3"/>
    <s v=""/>
    <s v="01097016237"/>
    <s v="I21.4"/>
    <x v="2"/>
    <n v="6"/>
    <s v="183"/>
    <n v="47"/>
    <x v="3"/>
    <n v="199124"/>
    <x v="1"/>
    <n v="1"/>
  </r>
  <r>
    <n v="6.3023630105030097E+22"/>
    <s v="F47C3BC6DA03467299539383A764822F"/>
    <n v="1"/>
    <d v="2024-02-15T00:00:00"/>
    <s v="VR63240001"/>
    <s v=""/>
    <n v="2024"/>
    <n v="1"/>
    <n v="223"/>
    <n v="141476"/>
    <s v="6374150825000167"/>
    <s v="36000"/>
    <n v="1"/>
    <s v=""/>
    <n v="75"/>
    <n v="3"/>
    <s v=""/>
    <s v="01079133631"/>
    <s v="I25.6"/>
    <x v="2"/>
    <n v="4"/>
    <s v="546"/>
    <n v="2635"/>
    <x v="24"/>
    <n v="313443"/>
    <x v="1"/>
    <n v="1"/>
  </r>
  <r>
    <n v="6.3023630105030097E+22"/>
    <s v="97A82EAE73E148228D1E668F6B370363"/>
    <n v="1"/>
    <d v="2024-02-15T00:00:00"/>
    <s v="VR63240001"/>
    <s v=""/>
    <n v="2024"/>
    <n v="1"/>
    <n v="224"/>
    <n v="141477"/>
    <s v="6372250845000767"/>
    <s v="36000"/>
    <n v="1"/>
    <s v=""/>
    <n v="76"/>
    <n v="3"/>
    <s v=""/>
    <s v="6372250845000767"/>
    <s v="I20.0"/>
    <x v="2"/>
    <n v="11"/>
    <s v="183"/>
    <n v="47"/>
    <x v="1"/>
    <n v="147972"/>
    <x v="1"/>
    <n v="1"/>
  </r>
  <r>
    <n v="6.3023630105030097E+22"/>
    <s v="99E62BE5AE4C44DE85A67F3CCF7E1ACE"/>
    <n v="1"/>
    <d v="2024-02-15T00:00:00"/>
    <s v="VR63240001"/>
    <s v=""/>
    <n v="2024"/>
    <n v="1"/>
    <n v="225"/>
    <n v="141478"/>
    <s v="6354630821000091"/>
    <s v="36000"/>
    <n v="1"/>
    <s v=""/>
    <n v="60"/>
    <n v="3"/>
    <s v=""/>
    <s v="01014082455"/>
    <s v="I25.8"/>
    <x v="2"/>
    <n v="3"/>
    <s v="493"/>
    <n v="2633"/>
    <x v="14"/>
    <n v="136982"/>
    <x v="1"/>
    <n v="1"/>
  </r>
  <r>
    <n v="6.3023630105030097E+22"/>
    <s v="9C66CC3D716847D09CD66D51D732596F"/>
    <n v="1"/>
    <d v="2024-02-15T00:00:00"/>
    <s v="VR63240001"/>
    <s v=""/>
    <n v="2024"/>
    <n v="1"/>
    <n v="226"/>
    <n v="141479"/>
    <s v="6375950889000048"/>
    <s v="36000"/>
    <n v="2"/>
    <s v=""/>
    <n v="83"/>
    <n v="3"/>
    <s v=""/>
    <s v="01066149845"/>
    <s v="I44.2"/>
    <x v="2"/>
    <n v="5"/>
    <s v="220"/>
    <n v="1103"/>
    <x v="17"/>
    <n v="171011"/>
    <x v="1"/>
    <n v="1"/>
  </r>
  <r>
    <n v="6.3010506303101002E+23"/>
    <s v="25C20BE2C45E40B7B830D7FF0EB9F739"/>
    <n v="1"/>
    <d v="2024-02-15T00:00:00"/>
    <s v="VR63240001"/>
    <s v=""/>
    <n v="2024"/>
    <n v="1"/>
    <n v="227"/>
    <n v="141480"/>
    <s v="6350840845000225"/>
    <s v="36000"/>
    <n v="1"/>
    <s v=""/>
    <n v="72"/>
    <n v="3"/>
    <s v=""/>
    <s v="01047428075"/>
    <s v="I21.0"/>
    <x v="2"/>
    <n v="5"/>
    <s v="183"/>
    <n v="46"/>
    <x v="4"/>
    <n v="230121"/>
    <x v="0"/>
    <n v="1"/>
  </r>
  <r>
    <n v="6.3010506303101002E+23"/>
    <s v="7B38EB3EDAD34643BD32A93F88A6F935"/>
    <n v="1"/>
    <d v="2024-02-15T00:00:00"/>
    <s v="VR63240001"/>
    <s v=""/>
    <n v="2024"/>
    <n v="1"/>
    <n v="228"/>
    <n v="141481"/>
    <s v="6347740889000550"/>
    <s v="36000"/>
    <n v="2"/>
    <s v=""/>
    <n v="71"/>
    <n v="3"/>
    <s v=""/>
    <s v="6347740889000550"/>
    <s v="I20.0"/>
    <x v="2"/>
    <n v="8"/>
    <s v="183"/>
    <n v="47"/>
    <x v="1"/>
    <n v="147972"/>
    <x v="0"/>
    <n v="1"/>
  </r>
  <r>
    <n v="6.3010506303101002E+23"/>
    <s v="2B26E5FAC8124600B3D767A1328F8826"/>
    <n v="1"/>
    <d v="2024-02-15T00:00:00"/>
    <s v="VR63240001"/>
    <s v=""/>
    <n v="2024"/>
    <n v="1"/>
    <n v="229"/>
    <n v="141482"/>
    <s v="6347130823000850"/>
    <s v="36000"/>
    <n v="1"/>
    <s v=""/>
    <n v="55"/>
    <n v="3"/>
    <s v=""/>
    <s v="01134951555"/>
    <s v="I25.8"/>
    <x v="2"/>
    <n v="5"/>
    <s v="493"/>
    <n v="2633"/>
    <x v="14"/>
    <n v="136982"/>
    <x v="0"/>
    <n v="1"/>
  </r>
  <r>
    <n v="6.3010506303101002E+23"/>
    <s v="2C4A2DA875BC4BA492C58C9ACAB5108D"/>
    <n v="1"/>
    <d v="2024-02-15T00:00:00"/>
    <s v="VR63240001"/>
    <s v=""/>
    <n v="2024"/>
    <n v="1"/>
    <n v="230"/>
    <n v="141483"/>
    <s v="6372350826000107"/>
    <s v="36000"/>
    <n v="1"/>
    <s v=""/>
    <n v="77"/>
    <n v="3"/>
    <s v=""/>
    <s v="01029327327"/>
    <s v="I20.0"/>
    <x v="2"/>
    <n v="13"/>
    <s v="184"/>
    <n v="2637"/>
    <x v="26"/>
    <n v="445396"/>
    <x v="0"/>
    <n v="1"/>
  </r>
  <r>
    <n v="6.3010506303101002E+23"/>
    <s v="2CF59EAB74D44F8E9348F2FC3B7F439C"/>
    <n v="1"/>
    <d v="2024-02-15T00:00:00"/>
    <s v="VR63240001"/>
    <s v=""/>
    <n v="2024"/>
    <n v="1"/>
    <n v="231"/>
    <n v="141484"/>
    <s v="6356520887001414"/>
    <s v="36000"/>
    <n v="2"/>
    <s v=""/>
    <n v="49"/>
    <n v="3"/>
    <s v=""/>
    <s v="01019308945"/>
    <s v="I20.8"/>
    <x v="2"/>
    <n v="2"/>
    <s v="493"/>
    <n v="2633"/>
    <x v="14"/>
    <n v="136982"/>
    <x v="0"/>
    <n v="1"/>
  </r>
  <r>
    <n v="6.3023630123030003E+22"/>
    <s v="D4DE385DD1304F46B95B0B55C00AEDFE"/>
    <n v="18701"/>
    <d v="2024-02-15T00:00:00"/>
    <s v="VR63240001"/>
    <s v=""/>
    <n v="2024"/>
    <n v="1"/>
    <n v="232"/>
    <n v="141485"/>
    <s v="6355040819000732"/>
    <s v="36000"/>
    <n v="1"/>
    <s v=""/>
    <n v="64"/>
    <n v="3"/>
    <s v=""/>
    <s v="01014442501"/>
    <s v="I21.0"/>
    <x v="6"/>
    <n v="9"/>
    <s v="183"/>
    <n v="46"/>
    <x v="4"/>
    <n v="230121"/>
    <x v="1"/>
    <n v="1"/>
  </r>
  <r>
    <n v="6.3010506303101002E+23"/>
    <s v="39A742D440DB4402A402848CAC670164"/>
    <n v="1"/>
    <d v="2024-02-15T00:00:00"/>
    <s v="VR63240001"/>
    <s v=""/>
    <n v="2024"/>
    <n v="1"/>
    <n v="233"/>
    <n v="141486"/>
    <s v="6352430827000274"/>
    <s v="36000"/>
    <n v="1"/>
    <s v=""/>
    <n v="58"/>
    <n v="3"/>
    <s v=""/>
    <s v="01140894373"/>
    <s v="I21.2"/>
    <x v="2"/>
    <n v="9"/>
    <s v="183"/>
    <n v="47"/>
    <x v="3"/>
    <n v="199124"/>
    <x v="0"/>
    <n v="1"/>
  </r>
  <r>
    <n v="6.3010506303101002E+23"/>
    <s v="45BEB2BFDFB746FBBDD872169E3C388E"/>
    <n v="1"/>
    <d v="2024-02-15T00:00:00"/>
    <s v="VR63240001"/>
    <s v=""/>
    <n v="2024"/>
    <n v="1"/>
    <n v="234"/>
    <n v="141487"/>
    <s v="6352730833000550"/>
    <s v="36000"/>
    <n v="1"/>
    <s v=""/>
    <n v="61"/>
    <n v="3"/>
    <s v=""/>
    <s v="6352730833000550"/>
    <s v="I22.0"/>
    <x v="2"/>
    <n v="5"/>
    <s v="183"/>
    <n v="47"/>
    <x v="1"/>
    <n v="147972"/>
    <x v="0"/>
    <n v="1"/>
  </r>
  <r>
    <n v="6.3012306303100994E+23"/>
    <s v="4AF33BCE84694DA9AFE6288B1AD0E3E9"/>
    <n v="18691"/>
    <d v="2024-02-15T00:00:00"/>
    <s v="VR63240001"/>
    <s v=""/>
    <n v="2024"/>
    <n v="1"/>
    <n v="235"/>
    <n v="141488"/>
    <s v="6355740847000725"/>
    <s v="36000"/>
    <n v="1"/>
    <s v=""/>
    <n v="71"/>
    <n v="3"/>
    <s v=""/>
    <s v="01048572279"/>
    <s v="I21.4"/>
    <x v="6"/>
    <n v="7"/>
    <s v="183"/>
    <n v="46"/>
    <x v="0"/>
    <n v="179013"/>
    <x v="0"/>
    <n v="1"/>
  </r>
  <r>
    <n v="6.3010506303101002E+23"/>
    <s v="4B24306BA1654C5DB8D06F79767E23EB"/>
    <n v="1"/>
    <d v="2024-02-15T00:00:00"/>
    <s v="VR63240001"/>
    <s v=""/>
    <n v="2024"/>
    <n v="1"/>
    <n v="236"/>
    <n v="141489"/>
    <s v="6350640888000771"/>
    <s v="36000"/>
    <n v="2"/>
    <s v=""/>
    <n v="70"/>
    <n v="3"/>
    <s v=""/>
    <s v="01140881243"/>
    <s v="I21.4"/>
    <x v="2"/>
    <n v="6"/>
    <s v="183"/>
    <n v="47"/>
    <x v="3"/>
    <n v="199124"/>
    <x v="0"/>
    <n v="1"/>
  </r>
  <r>
    <n v="6.3010506303101002E+23"/>
    <s v="4CA21946B0954B2AB2C53B1C91B4C015"/>
    <n v="1"/>
    <d v="2024-02-15T00:00:00"/>
    <s v="VR63240001"/>
    <s v=""/>
    <n v="2024"/>
    <n v="1"/>
    <n v="237"/>
    <n v="141490"/>
    <s v="6347840874000514"/>
    <s v="36000"/>
    <n v="2"/>
    <s v=""/>
    <n v="72"/>
    <n v="3"/>
    <s v=""/>
    <s v="01085915617"/>
    <s v="I20.8"/>
    <x v="2"/>
    <n v="13"/>
    <s v="494"/>
    <n v="46"/>
    <x v="16"/>
    <n v="162640"/>
    <x v="0"/>
    <n v="1"/>
  </r>
  <r>
    <n v="6.3010506303101002E+23"/>
    <s v="51BE9F2D5818472E832C2C40ED59D363"/>
    <n v="1"/>
    <d v="2024-02-15T00:00:00"/>
    <s v="VR63240001"/>
    <s v=""/>
    <n v="2024"/>
    <n v="1"/>
    <n v="238"/>
    <n v="141491"/>
    <s v="6353830822000386"/>
    <s v="36000"/>
    <n v="1"/>
    <s v=""/>
    <n v="62"/>
    <n v="3"/>
    <s v=""/>
    <s v="01041675674"/>
    <s v="I21.4"/>
    <x v="2"/>
    <n v="6"/>
    <s v="183"/>
    <n v="45"/>
    <x v="10"/>
    <n v="222876"/>
    <x v="0"/>
    <n v="1"/>
  </r>
  <r>
    <n v="6.3010506303101002E+23"/>
    <s v="55F6B0F4F55F4C299888F4BE3A122A32"/>
    <n v="1"/>
    <d v="2024-02-15T00:00:00"/>
    <s v="VR63240001"/>
    <s v=""/>
    <n v="2024"/>
    <n v="1"/>
    <n v="239"/>
    <n v="141492"/>
    <s v="6378050847001720"/>
    <s v="36000"/>
    <n v="1"/>
    <s v=""/>
    <n v="75"/>
    <n v="3"/>
    <s v=""/>
    <s v="01113653733"/>
    <s v="I21.0"/>
    <x v="2"/>
    <n v="6"/>
    <s v="183"/>
    <n v="46"/>
    <x v="4"/>
    <n v="230121"/>
    <x v="0"/>
    <n v="1"/>
  </r>
  <r>
    <n v="6.3010506303101002E+23"/>
    <s v="57D83DE42CD64E13B3E78CD6E1A23C63"/>
    <n v="1"/>
    <d v="2024-02-15T00:00:00"/>
    <s v="VR63240001"/>
    <s v=""/>
    <n v="2024"/>
    <n v="1"/>
    <n v="240"/>
    <n v="141493"/>
    <s v="6349440826001138"/>
    <s v="36000"/>
    <n v="1"/>
    <s v=""/>
    <n v="68"/>
    <n v="3"/>
    <s v=""/>
    <s v="01172167692"/>
    <s v="I20.0"/>
    <x v="2"/>
    <n v="3"/>
    <s v="183"/>
    <n v="47"/>
    <x v="1"/>
    <n v="147972"/>
    <x v="0"/>
    <n v="1"/>
  </r>
  <r>
    <n v="6.3010506303101002E+23"/>
    <s v="593BF7E81D9A4143B618129F7361238D"/>
    <n v="1"/>
    <d v="2024-02-15T00:00:00"/>
    <s v="VR63240001"/>
    <s v=""/>
    <n v="2024"/>
    <n v="1"/>
    <n v="241"/>
    <n v="141494"/>
    <s v="6351740896000075"/>
    <s v="36000"/>
    <n v="2"/>
    <s v=""/>
    <n v="71"/>
    <n v="3"/>
    <s v=""/>
    <s v="6351740896000075"/>
    <s v="I21.2"/>
    <x v="2"/>
    <n v="8"/>
    <s v="183"/>
    <n v="47"/>
    <x v="3"/>
    <n v="199124"/>
    <x v="0"/>
    <n v="1"/>
  </r>
  <r>
    <n v="6.3010506303101002E+23"/>
    <s v="593F4B87612F42A782040635BB3DE800"/>
    <n v="1"/>
    <d v="2024-02-15T00:00:00"/>
    <s v="VR63240001"/>
    <s v=""/>
    <n v="2024"/>
    <n v="1"/>
    <n v="242"/>
    <n v="141495"/>
    <s v="6356030839000464"/>
    <s v="36000"/>
    <n v="1"/>
    <s v=""/>
    <n v="54"/>
    <n v="3"/>
    <s v=""/>
    <s v="6356030839000464"/>
    <s v="I21.1"/>
    <x v="2"/>
    <n v="5"/>
    <s v="183"/>
    <n v="46"/>
    <x v="4"/>
    <n v="230121"/>
    <x v="0"/>
    <n v="1"/>
  </r>
  <r>
    <n v="6.3010506303101002E+23"/>
    <s v="5C4E4847DCDF4CBD90A1AB8DF2A372B1"/>
    <n v="1"/>
    <d v="2024-02-15T00:00:00"/>
    <s v="VR63240001"/>
    <s v=""/>
    <n v="2024"/>
    <n v="1"/>
    <n v="243"/>
    <n v="141496"/>
    <s v="6348720823000212"/>
    <s v="36000"/>
    <n v="1"/>
    <s v=""/>
    <n v="51"/>
    <n v="4"/>
    <s v=""/>
    <s v="02032362874"/>
    <s v="I21.4"/>
    <x v="2"/>
    <n v="6"/>
    <s v="183"/>
    <n v="47"/>
    <x v="1"/>
    <n v="147972"/>
    <x v="0"/>
    <n v="1"/>
  </r>
  <r>
    <n v="6.3010506303101002E+23"/>
    <s v="5CB03A0ED7094C939CE95180D77BFD63"/>
    <n v="1"/>
    <d v="2024-02-15T00:00:00"/>
    <s v="VR63240001"/>
    <s v=""/>
    <n v="2024"/>
    <n v="1"/>
    <n v="244"/>
    <n v="141497"/>
    <s v="6369150889000258"/>
    <s v="36000"/>
    <n v="2"/>
    <s v=""/>
    <n v="75"/>
    <n v="3"/>
    <s v=""/>
    <s v="01036283255"/>
    <s v="I21.4"/>
    <x v="2"/>
    <n v="6"/>
    <s v="183"/>
    <n v="46"/>
    <x v="0"/>
    <n v="179013"/>
    <x v="0"/>
    <n v="1"/>
  </r>
  <r>
    <n v="6.3010506303101002E+23"/>
    <s v="5EC5D5BABEA648F88ED47E7C65D46620"/>
    <n v="1"/>
    <d v="2024-02-15T00:00:00"/>
    <s v="VR63240001"/>
    <s v=""/>
    <n v="2024"/>
    <n v="1"/>
    <n v="245"/>
    <n v="141498"/>
    <s v="6371050874000204"/>
    <s v="36000"/>
    <n v="2"/>
    <s v=""/>
    <n v="74"/>
    <n v="3"/>
    <s v=""/>
    <s v="01117987154"/>
    <s v="I21.4"/>
    <x v="2"/>
    <n v="9"/>
    <s v="183"/>
    <n v="45"/>
    <x v="10"/>
    <n v="222876"/>
    <x v="0"/>
    <n v="1"/>
  </r>
  <r>
    <n v="6.3010506303101002E+23"/>
    <s v="6166D4B3A61C4A82B41E29743C91CD1E"/>
    <n v="1"/>
    <d v="2024-02-15T00:00:00"/>
    <s v="VR63240001"/>
    <s v=""/>
    <n v="2024"/>
    <n v="1"/>
    <n v="246"/>
    <n v="141499"/>
    <s v="6358640898001506"/>
    <s v="36000"/>
    <n v="2"/>
    <s v=""/>
    <n v="71"/>
    <n v="3"/>
    <s v=""/>
    <s v="01098754967"/>
    <s v="I48.2"/>
    <x v="2"/>
    <n v="5"/>
    <s v="220"/>
    <n v="1103"/>
    <x v="17"/>
    <n v="171011"/>
    <x v="0"/>
    <n v="1"/>
  </r>
  <r>
    <n v="6.3010506303101002E+23"/>
    <s v="6398B99AA35146CCA5A89BD620CCBEE0"/>
    <n v="1"/>
    <d v="2024-02-15T00:00:00"/>
    <s v="VR63240001"/>
    <s v=""/>
    <n v="2024"/>
    <n v="1"/>
    <n v="247"/>
    <n v="141500"/>
    <s v="6367260898000504"/>
    <s v="36000"/>
    <n v="2"/>
    <s v=""/>
    <n v="86"/>
    <n v="3"/>
    <s v=""/>
    <s v="01084366755"/>
    <s v="I49.5"/>
    <x v="2"/>
    <n v="4"/>
    <s v="220"/>
    <n v="1103"/>
    <x v="17"/>
    <n v="171011"/>
    <x v="0"/>
    <n v="1"/>
  </r>
  <r>
    <n v="6.3010506303101002E+23"/>
    <s v="649D7AAADC734E02B05318F4B8216154"/>
    <n v="1"/>
    <d v="2024-02-15T00:00:00"/>
    <s v="VR63240001"/>
    <s v=""/>
    <n v="2024"/>
    <n v="1"/>
    <n v="248"/>
    <n v="141501"/>
    <s v="6358730881000357"/>
    <s v="36000"/>
    <n v="2"/>
    <s v=""/>
    <n v="62"/>
    <n v="3"/>
    <s v=""/>
    <s v="6358730881000357"/>
    <s v="I21.1"/>
    <x v="2"/>
    <n v="7"/>
    <s v="183"/>
    <n v="46"/>
    <x v="4"/>
    <n v="230121"/>
    <x v="0"/>
    <n v="1"/>
  </r>
  <r>
    <n v="6.3010506303101002E+23"/>
    <s v="11060795383F4EA590FEDF4630C5F681"/>
    <n v="1"/>
    <d v="2024-02-15T00:00:00"/>
    <s v="VR63240001"/>
    <s v=""/>
    <n v="2024"/>
    <n v="1"/>
    <n v="249"/>
    <n v="141502"/>
    <s v="6376050885000198"/>
    <s v="36000"/>
    <n v="2"/>
    <s v=""/>
    <n v="74"/>
    <n v="3"/>
    <s v=""/>
    <s v="6376050885000198"/>
    <s v="I20.0"/>
    <x v="2"/>
    <n v="14"/>
    <s v="184"/>
    <n v="2637"/>
    <x v="26"/>
    <n v="445396"/>
    <x v="0"/>
    <n v="1"/>
  </r>
  <r>
    <n v="6.3010506303101002E+23"/>
    <s v="11E107D026E64BA5BA84323263D1DAFF"/>
    <n v="1"/>
    <d v="2024-02-15T00:00:00"/>
    <s v="VR63240001"/>
    <s v=""/>
    <n v="2024"/>
    <n v="1"/>
    <n v="250"/>
    <n v="141503"/>
    <s v="6352640832000644"/>
    <s v="36000"/>
    <n v="1"/>
    <s v=""/>
    <n v="70"/>
    <n v="3"/>
    <s v=""/>
    <s v="01128892793"/>
    <s v="I25.8"/>
    <x v="2"/>
    <n v="6"/>
    <s v="545"/>
    <n v="2634"/>
    <x v="27"/>
    <n v="287307"/>
    <x v="0"/>
    <n v="1"/>
  </r>
  <r>
    <n v="6.3010506303101002E+23"/>
    <s v="135329616C784161BAF08D6FB5311AE1"/>
    <n v="1"/>
    <d v="2024-02-15T00:00:00"/>
    <s v="VR63240001"/>
    <s v=""/>
    <n v="2024"/>
    <n v="1"/>
    <n v="251"/>
    <n v="141504"/>
    <s v="6350130838000428"/>
    <s v="36000"/>
    <n v="1"/>
    <s v=""/>
    <n v="55"/>
    <n v="3"/>
    <s v=""/>
    <s v="6350130838000428"/>
    <s v="I22.1"/>
    <x v="2"/>
    <n v="7"/>
    <s v="183"/>
    <n v="45"/>
    <x v="10"/>
    <n v="222876"/>
    <x v="0"/>
    <n v="1"/>
  </r>
  <r>
    <n v="6.3010506303101002E+23"/>
    <s v="1368509F94DC4348875F95BB97923834"/>
    <n v="1"/>
    <d v="2024-02-15T00:00:00"/>
    <s v="VR63240001"/>
    <s v=""/>
    <n v="2024"/>
    <n v="1"/>
    <n v="252"/>
    <n v="141505"/>
    <s v="6356040879000506"/>
    <s v="36000"/>
    <n v="2"/>
    <s v=""/>
    <n v="64"/>
    <n v="3"/>
    <s v=""/>
    <s v="01136492244"/>
    <s v="I20.0"/>
    <x v="2"/>
    <n v="8"/>
    <s v="184"/>
    <n v="2637"/>
    <x v="26"/>
    <n v="445396"/>
    <x v="0"/>
    <n v="1"/>
  </r>
  <r>
    <n v="6.3010506303101002E+23"/>
    <s v="64E3E5A2A40B427AA6A338AC683E4934"/>
    <n v="1"/>
    <d v="2024-02-15T00:00:00"/>
    <s v="VR63240001"/>
    <s v=""/>
    <n v="2024"/>
    <n v="1"/>
    <n v="253"/>
    <n v="141506"/>
    <s v="6350810848000506"/>
    <s v="36000"/>
    <n v="1"/>
    <s v=""/>
    <n v="42"/>
    <n v="3"/>
    <s v=""/>
    <s v="01117216716"/>
    <s v="I21.4"/>
    <x v="2"/>
    <n v="7"/>
    <s v="183"/>
    <n v="47"/>
    <x v="1"/>
    <n v="147972"/>
    <x v="0"/>
    <n v="1"/>
  </r>
  <r>
    <n v="6.3010506303101002E+23"/>
    <s v="655BE7DEB3704704A6EAC79036C271D0"/>
    <n v="1"/>
    <d v="2024-02-15T00:00:00"/>
    <s v="VR63240001"/>
    <s v=""/>
    <n v="2024"/>
    <n v="1"/>
    <n v="254"/>
    <n v="141507"/>
    <s v="6350930878001107"/>
    <s v="36000"/>
    <n v="2"/>
    <s v=""/>
    <n v="63"/>
    <n v="4"/>
    <s v=""/>
    <s v="02040927929"/>
    <s v="I20.0"/>
    <x v="2"/>
    <n v="7"/>
    <s v="546"/>
    <n v="2635"/>
    <x v="24"/>
    <n v="313443"/>
    <x v="0"/>
    <n v="1"/>
  </r>
  <r>
    <n v="6.3010506303101002E+23"/>
    <s v="6A2DC76AC65940B7A76470B220C51344"/>
    <n v="1"/>
    <d v="2024-02-15T00:00:00"/>
    <s v="VR63240001"/>
    <s v=""/>
    <n v="2024"/>
    <n v="1"/>
    <n v="255"/>
    <n v="141508"/>
    <s v="6349930847000028"/>
    <s v="36000"/>
    <n v="1"/>
    <s v=""/>
    <n v="63"/>
    <n v="3"/>
    <s v=""/>
    <s v="6349930847000028"/>
    <s v="I20.0"/>
    <x v="2"/>
    <n v="6"/>
    <s v="183"/>
    <n v="46"/>
    <x v="0"/>
    <n v="179013"/>
    <x v="0"/>
    <n v="1"/>
  </r>
  <r>
    <n v="6.3010506303101002E+23"/>
    <s v="1414BED4C9E74529833C065DC265E7D4"/>
    <n v="1"/>
    <d v="2024-02-15T00:00:00"/>
    <s v="VR63240001"/>
    <s v=""/>
    <n v="2024"/>
    <n v="1"/>
    <n v="256"/>
    <n v="141509"/>
    <s v="6358930822000108"/>
    <s v="36000"/>
    <n v="1"/>
    <s v=""/>
    <n v="64"/>
    <n v="3"/>
    <s v=""/>
    <s v="01121231086"/>
    <s v="I20.0"/>
    <x v="2"/>
    <n v="5"/>
    <s v="183"/>
    <n v="47"/>
    <x v="1"/>
    <n v="147972"/>
    <x v="0"/>
    <n v="1"/>
  </r>
  <r>
    <n v="6.3010506303101002E+23"/>
    <s v="1606DCCED8C84EC4BCE1CABBF4F43E09"/>
    <n v="1"/>
    <d v="2024-02-15T00:00:00"/>
    <s v="VR63240001"/>
    <s v=""/>
    <n v="2024"/>
    <n v="1"/>
    <n v="257"/>
    <n v="141510"/>
    <s v="6354540896000472"/>
    <s v="36000"/>
    <n v="2"/>
    <s v=""/>
    <n v="69"/>
    <n v="3"/>
    <s v=""/>
    <s v="01155909852"/>
    <s v="I21.4"/>
    <x v="2"/>
    <n v="5"/>
    <s v="183"/>
    <n v="46"/>
    <x v="0"/>
    <n v="179013"/>
    <x v="0"/>
    <n v="1"/>
  </r>
  <r>
    <n v="6.3010506303101002E+23"/>
    <s v="1610AFACAB6D4AC2A189B0B935C7487D"/>
    <n v="1"/>
    <d v="2024-02-15T00:00:00"/>
    <s v="VR63240001"/>
    <s v=""/>
    <n v="2024"/>
    <n v="1"/>
    <n v="258"/>
    <n v="141511"/>
    <s v="6356240843000265"/>
    <s v="36000"/>
    <n v="1"/>
    <s v=""/>
    <n v="66"/>
    <n v="3"/>
    <s v=""/>
    <s v="01064216590"/>
    <s v="I20.0"/>
    <x v="2"/>
    <n v="5"/>
    <s v="545"/>
    <n v="2634"/>
    <x v="27"/>
    <n v="287307"/>
    <x v="0"/>
    <n v="1"/>
  </r>
  <r>
    <n v="6.3010506303101002E+23"/>
    <s v="164EF5A4A0F5423D97C7486259F7D690"/>
    <n v="1"/>
    <d v="2024-02-15T00:00:00"/>
    <s v="VR63240001"/>
    <s v=""/>
    <n v="2024"/>
    <n v="1"/>
    <n v="259"/>
    <n v="141512"/>
    <s v="6369150874001337"/>
    <s v="36000"/>
    <n v="2"/>
    <s v=""/>
    <n v="75"/>
    <n v="3"/>
    <s v=""/>
    <s v="01077107886"/>
    <s v="I21.4"/>
    <x v="2"/>
    <n v="6"/>
    <s v="183"/>
    <n v="46"/>
    <x v="0"/>
    <n v="179013"/>
    <x v="0"/>
    <n v="1"/>
  </r>
  <r>
    <n v="6.3010506303101002E+23"/>
    <s v="17B0B12196D94DBAB9544DB13B6285E0"/>
    <n v="1"/>
    <d v="2024-02-15T00:00:00"/>
    <s v="VR63240001"/>
    <s v=""/>
    <n v="2024"/>
    <n v="1"/>
    <n v="260"/>
    <n v="141513"/>
    <s v="6355030835000931"/>
    <s v="36000"/>
    <n v="1"/>
    <s v=""/>
    <n v="54"/>
    <n v="3"/>
    <s v=""/>
    <s v="01057457245"/>
    <s v="I21.1"/>
    <x v="2"/>
    <n v="6"/>
    <s v="183"/>
    <n v="47"/>
    <x v="3"/>
    <n v="199124"/>
    <x v="0"/>
    <n v="1"/>
  </r>
  <r>
    <n v="6.3010506303101002E+23"/>
    <s v="318909BAC2574E03A266CB4D967D1013"/>
    <n v="1"/>
    <d v="2024-02-15T00:00:00"/>
    <s v="VR63240001"/>
    <s v=""/>
    <n v="2024"/>
    <n v="1"/>
    <n v="261"/>
    <n v="141514"/>
    <s v="6347240897000155"/>
    <s v="36000"/>
    <n v="2"/>
    <s v=""/>
    <n v="66"/>
    <n v="3"/>
    <s v=""/>
    <s v="01081209012"/>
    <s v="I20.0"/>
    <x v="2"/>
    <n v="4"/>
    <s v="183"/>
    <n v="46"/>
    <x v="0"/>
    <n v="179013"/>
    <x v="0"/>
    <n v="1"/>
  </r>
  <r>
    <n v="6.3010506303101002E+23"/>
    <s v="323FE6BA7C9442C69FA90380D96CB64D"/>
    <n v="1"/>
    <d v="2024-02-15T00:00:00"/>
    <s v="VR63240001"/>
    <s v=""/>
    <n v="2024"/>
    <n v="1"/>
    <n v="262"/>
    <n v="141515"/>
    <s v="6352520836000735"/>
    <s v="36000"/>
    <n v="1"/>
    <s v=""/>
    <n v="49"/>
    <n v="3"/>
    <s v=""/>
    <s v="01052902376"/>
    <s v="I21.4"/>
    <x v="2"/>
    <n v="6"/>
    <s v="183"/>
    <n v="47"/>
    <x v="3"/>
    <n v="199124"/>
    <x v="0"/>
    <n v="1"/>
  </r>
  <r>
    <n v="6.3010506303101002E+23"/>
    <s v="6AB2C29E5ED948A88073CF87F79A6EF2"/>
    <n v="1"/>
    <d v="2024-02-15T00:00:00"/>
    <s v="VR63240001"/>
    <s v=""/>
    <n v="2024"/>
    <n v="1"/>
    <n v="263"/>
    <n v="141516"/>
    <s v="6354820841000011"/>
    <s v="36000"/>
    <n v="1"/>
    <s v=""/>
    <n v="52"/>
    <n v="3"/>
    <s v=""/>
    <s v="01109392519"/>
    <s v="I21.4"/>
    <x v="2"/>
    <n v="3"/>
    <s v="183"/>
    <n v="46"/>
    <x v="0"/>
    <n v="179013"/>
    <x v="0"/>
    <n v="1"/>
  </r>
  <r>
    <n v="6.3010506303101002E+23"/>
    <s v="6B28CDB0A96A432BAFACEDB1449E17C0"/>
    <n v="1"/>
    <d v="2024-02-15T00:00:00"/>
    <s v="VR63240001"/>
    <s v=""/>
    <n v="2024"/>
    <n v="1"/>
    <n v="264"/>
    <n v="141517"/>
    <s v="6349730880000699"/>
    <s v="36000"/>
    <n v="2"/>
    <s v=""/>
    <n v="61"/>
    <n v="3"/>
    <s v=""/>
    <s v="01086156154"/>
    <s v="I20.0"/>
    <x v="2"/>
    <n v="5"/>
    <s v="545"/>
    <n v="2634"/>
    <x v="27"/>
    <n v="287307"/>
    <x v="0"/>
    <n v="1"/>
  </r>
  <r>
    <n v="6.3010506303101002E+23"/>
    <s v="6B460B4C527B488B8F5320321713A1A0"/>
    <n v="1"/>
    <d v="2024-02-15T00:00:00"/>
    <s v="VR63240001"/>
    <s v=""/>
    <n v="2024"/>
    <n v="1"/>
    <n v="265"/>
    <n v="141518"/>
    <s v="6352130898000225"/>
    <s v="36000"/>
    <n v="2"/>
    <s v=""/>
    <n v="55"/>
    <n v="3"/>
    <s v=""/>
    <s v="01144308789"/>
    <s v="I44.2"/>
    <x v="2"/>
    <n v="5"/>
    <s v="219"/>
    <n v="1102"/>
    <x v="18"/>
    <n v="256135"/>
    <x v="0"/>
    <n v="1"/>
  </r>
  <r>
    <n v="6.3010506303101002E+23"/>
    <s v="105D75F34F684F7F89627B90FD69DC8B"/>
    <n v="1"/>
    <d v="2024-02-15T00:00:00"/>
    <s v="VR63240001"/>
    <s v=""/>
    <n v="2024"/>
    <n v="1"/>
    <n v="266"/>
    <n v="141519"/>
    <s v="6368950897000153"/>
    <s v="36000"/>
    <n v="2"/>
    <s v=""/>
    <n v="83"/>
    <n v="3"/>
    <s v=""/>
    <s v="6368950897000153"/>
    <s v="I44.2"/>
    <x v="2"/>
    <n v="3"/>
    <s v="220"/>
    <n v="1103"/>
    <x v="17"/>
    <n v="171011"/>
    <x v="0"/>
    <n v="1"/>
  </r>
  <r>
    <n v="6.3010506303101002E+23"/>
    <s v="1B10C3DF3A6D45AD9D7077366C46049E"/>
    <n v="1"/>
    <d v="2024-02-15T00:00:00"/>
    <s v="VR63240001"/>
    <s v=""/>
    <n v="2024"/>
    <n v="1"/>
    <n v="267"/>
    <n v="141520"/>
    <s v="6347640840000675"/>
    <s v="36000"/>
    <n v="1"/>
    <s v=""/>
    <n v="70"/>
    <n v="3"/>
    <s v=""/>
    <s v="01134414659"/>
    <s v="I20.0"/>
    <x v="2"/>
    <n v="5"/>
    <s v="546"/>
    <n v="2635"/>
    <x v="24"/>
    <n v="313443"/>
    <x v="0"/>
    <n v="1"/>
  </r>
  <r>
    <n v="6.3010506303101002E+23"/>
    <s v="1CE3B02F59EC48369A8E838C45B2744A"/>
    <n v="1"/>
    <d v="2024-02-15T00:00:00"/>
    <s v="VR63240001"/>
    <s v=""/>
    <n v="2024"/>
    <n v="1"/>
    <n v="268"/>
    <n v="141521"/>
    <s v="7747730839002784"/>
    <s v="36000"/>
    <n v="1"/>
    <s v=""/>
    <n v="61"/>
    <n v="3"/>
    <s v=""/>
    <s v="01106016221"/>
    <s v="I44.2"/>
    <x v="2"/>
    <n v="5"/>
    <s v="219"/>
    <n v="1102"/>
    <x v="18"/>
    <n v="256135"/>
    <x v="0"/>
    <n v="1"/>
  </r>
  <r>
    <n v="6.3010506303101002E+23"/>
    <s v="6EE429A003CA47B9849BE329814538F8"/>
    <n v="1"/>
    <d v="2024-02-15T00:00:00"/>
    <s v="VR63240001"/>
    <s v=""/>
    <n v="2024"/>
    <n v="1"/>
    <n v="269"/>
    <n v="141522"/>
    <s v="6350240880000521"/>
    <s v="36000"/>
    <n v="2"/>
    <s v=""/>
    <n v="66"/>
    <n v="3"/>
    <s v=""/>
    <s v="01079148689"/>
    <s v="I44.2"/>
    <x v="2"/>
    <n v="5"/>
    <s v="219"/>
    <n v="1102"/>
    <x v="18"/>
    <n v="256135"/>
    <x v="0"/>
    <n v="1"/>
  </r>
  <r>
    <n v="6.3012306303100994E+23"/>
    <s v="25B7BA710F16439788119586F63A479E"/>
    <n v="18697"/>
    <d v="2024-02-15T00:00:00"/>
    <s v="VR63240001"/>
    <s v=""/>
    <n v="2024"/>
    <n v="1"/>
    <n v="270"/>
    <n v="141523"/>
    <s v="6347030841000454"/>
    <s v="36000"/>
    <n v="1"/>
    <s v=""/>
    <n v="54"/>
    <n v="3"/>
    <s v=""/>
    <s v="01062794307"/>
    <s v="I21.0"/>
    <x v="6"/>
    <n v="7"/>
    <s v="183"/>
    <n v="45"/>
    <x v="15"/>
    <n v="260837"/>
    <x v="0"/>
    <n v="1"/>
  </r>
  <r>
    <n v="6.3010506303101002E+23"/>
    <s v="24518682E92F49F4888BD361DBE058CC"/>
    <n v="1"/>
    <d v="2024-02-15T00:00:00"/>
    <s v="VR63240001"/>
    <s v=""/>
    <n v="2024"/>
    <n v="1"/>
    <n v="271"/>
    <n v="141524"/>
    <s v="6358910822000795"/>
    <s v="36000"/>
    <n v="1"/>
    <s v=""/>
    <n v="43"/>
    <n v="3"/>
    <s v=""/>
    <s v="01074413933"/>
    <s v="I21.4"/>
    <x v="2"/>
    <n v="11"/>
    <s v="183"/>
    <n v="46"/>
    <x v="0"/>
    <n v="179013"/>
    <x v="0"/>
    <n v="1"/>
  </r>
  <r>
    <n v="6.3010506303101002E+23"/>
    <s v="E7BCC93817224AD690322046A01E6698"/>
    <n v="1"/>
    <d v="2024-02-15T00:00:00"/>
    <s v="VR63240001"/>
    <s v=""/>
    <n v="2024"/>
    <n v="1"/>
    <n v="272"/>
    <n v="141525"/>
    <s v="6347440845000717"/>
    <s v="36000"/>
    <n v="1"/>
    <s v=""/>
    <n v="68"/>
    <n v="3"/>
    <s v=""/>
    <s v="01134497303"/>
    <s v="I22.0"/>
    <x v="2"/>
    <n v="13"/>
    <s v="183"/>
    <n v="47"/>
    <x v="1"/>
    <n v="147972"/>
    <x v="0"/>
    <n v="1"/>
  </r>
  <r>
    <n v="6.3010506303101002E+23"/>
    <s v="EA5CA1F995854C3BA22C60296BC23EDA"/>
    <n v="1"/>
    <d v="2024-02-15T00:00:00"/>
    <s v="VR63240001"/>
    <s v=""/>
    <n v="2024"/>
    <n v="1"/>
    <n v="273"/>
    <n v="141526"/>
    <s v="6356830828000080"/>
    <s v="36000"/>
    <n v="1"/>
    <s v=""/>
    <n v="62"/>
    <n v="3"/>
    <s v=""/>
    <s v="01103155103"/>
    <s v="I21.4"/>
    <x v="2"/>
    <n v="6"/>
    <s v="183"/>
    <n v="47"/>
    <x v="3"/>
    <n v="199124"/>
    <x v="0"/>
    <n v="1"/>
  </r>
  <r>
    <n v="6.3010506303101002E+23"/>
    <s v="7D35DD9EE8DF43ED9C373856C20E0CD1"/>
    <n v="1"/>
    <d v="2024-02-15T00:00:00"/>
    <s v="VR63240001"/>
    <s v=""/>
    <n v="2024"/>
    <n v="1"/>
    <n v="274"/>
    <n v="141527"/>
    <s v="6376750888000109"/>
    <s v="36000"/>
    <n v="2"/>
    <s v=""/>
    <n v="81"/>
    <n v="3"/>
    <s v=""/>
    <s v="01152206413"/>
    <s v="I21.4"/>
    <x v="2"/>
    <n v="3"/>
    <s v="183"/>
    <n v="47"/>
    <x v="3"/>
    <n v="199124"/>
    <x v="0"/>
    <n v="1"/>
  </r>
  <r>
    <n v="6.3010506303101002E+23"/>
    <s v="7EEF550BFAE54F8BA93DA5AC9370E948"/>
    <n v="1"/>
    <d v="2024-02-15T00:00:00"/>
    <s v="VR63240001"/>
    <s v=""/>
    <n v="2024"/>
    <n v="1"/>
    <n v="275"/>
    <n v="141528"/>
    <s v="6393199774000378"/>
    <s v="36000"/>
    <n v="2"/>
    <s v=""/>
    <n v="15"/>
    <n v="4"/>
    <s v=""/>
    <s v="02029505258"/>
    <s v="I44.2"/>
    <x v="2"/>
    <n v="6"/>
    <s v="221"/>
    <n v="1103"/>
    <x v="29"/>
    <n v="318704"/>
    <x v="0"/>
    <n v="1"/>
  </r>
  <r>
    <n v="6.3010506303101002E+23"/>
    <s v="7F9A85E9A9E6469A86528A6FA997E09F"/>
    <n v="1"/>
    <d v="2024-02-15T00:00:00"/>
    <s v="VR63240001"/>
    <s v=""/>
    <n v="2024"/>
    <n v="1"/>
    <n v="276"/>
    <n v="141529"/>
    <s v="6347020820000245"/>
    <s v="36000"/>
    <n v="1"/>
    <s v=""/>
    <n v="44"/>
    <n v="3"/>
    <s v=""/>
    <s v="01083221828"/>
    <s v="I21.4"/>
    <x v="2"/>
    <n v="3"/>
    <s v="183"/>
    <n v="47"/>
    <x v="3"/>
    <n v="199124"/>
    <x v="0"/>
    <n v="1"/>
  </r>
  <r>
    <n v="6.3010506303101002E+23"/>
    <s v="856EC37253BC4E6D9F18946B40FC6E01"/>
    <n v="1"/>
    <d v="2024-02-15T00:00:00"/>
    <s v="VR63240001"/>
    <s v=""/>
    <n v="2024"/>
    <n v="1"/>
    <n v="277"/>
    <n v="141530"/>
    <s v="6353040892000908"/>
    <s v="36000"/>
    <n v="2"/>
    <s v=""/>
    <n v="64"/>
    <n v="4"/>
    <s v=""/>
    <s v="02030945428"/>
    <s v="I44.1"/>
    <x v="2"/>
    <n v="5"/>
    <s v="219"/>
    <n v="1102"/>
    <x v="18"/>
    <n v="256135"/>
    <x v="0"/>
    <n v="1"/>
  </r>
  <r>
    <n v="6.3010506303101002E+23"/>
    <s v="811E845D5612436CBBB31F69E83A1DDA"/>
    <n v="1"/>
    <d v="2024-02-15T00:00:00"/>
    <s v="VR63240001"/>
    <s v=""/>
    <n v="2024"/>
    <n v="1"/>
    <n v="278"/>
    <n v="141531"/>
    <s v="6358640847000187"/>
    <s v="36000"/>
    <n v="1"/>
    <s v=""/>
    <n v="71"/>
    <n v="3"/>
    <s v=""/>
    <s v="01159762500"/>
    <s v="I20.0"/>
    <x v="2"/>
    <n v="8"/>
    <s v="184"/>
    <n v="2637"/>
    <x v="26"/>
    <n v="445396"/>
    <x v="0"/>
    <n v="1"/>
  </r>
  <r>
    <n v="6.3010506303101002E+23"/>
    <s v="85D8084742894073AF51D210F05C81C0"/>
    <n v="1"/>
    <d v="2024-02-15T00:00:00"/>
    <s v="VR63240001"/>
    <s v=""/>
    <n v="2024"/>
    <n v="1"/>
    <n v="279"/>
    <n v="141532"/>
    <s v="6376350871000669"/>
    <s v="36000"/>
    <n v="2"/>
    <s v=""/>
    <n v="77"/>
    <n v="3"/>
    <s v=""/>
    <s v="01142152340"/>
    <s v="I44.2"/>
    <x v="2"/>
    <n v="5"/>
    <s v="219"/>
    <n v="1102"/>
    <x v="18"/>
    <n v="256135"/>
    <x v="0"/>
    <n v="1"/>
  </r>
  <r>
    <n v="6.3010506303101002E+23"/>
    <s v="EC266B3438BB4262A4CB1808DBBB4849"/>
    <n v="1"/>
    <d v="2024-02-15T00:00:00"/>
    <s v="VR63240001"/>
    <s v=""/>
    <n v="2024"/>
    <n v="1"/>
    <n v="280"/>
    <n v="141533"/>
    <s v="6372150893000166"/>
    <s v="36000"/>
    <n v="2"/>
    <s v=""/>
    <n v="75"/>
    <n v="3"/>
    <s v=""/>
    <s v="01019671979"/>
    <s v="I44.2"/>
    <x v="2"/>
    <n v="7"/>
    <s v="220"/>
    <n v="1103"/>
    <x v="17"/>
    <n v="171011"/>
    <x v="0"/>
    <n v="1"/>
  </r>
  <r>
    <n v="6.3012306303100994E+23"/>
    <s v="EC81730039214F5E94A8B379A9E3574C"/>
    <n v="18766"/>
    <d v="2024-02-15T00:00:00"/>
    <s v="VR63240001"/>
    <s v=""/>
    <n v="2024"/>
    <n v="1"/>
    <n v="281"/>
    <n v="141534"/>
    <s v="6357740894000451"/>
    <s v="36000"/>
    <n v="2"/>
    <s v=""/>
    <n v="71"/>
    <n v="3"/>
    <s v=""/>
    <s v="01145785418"/>
    <s v="I21.1"/>
    <x v="6"/>
    <n v="9"/>
    <s v="183"/>
    <n v="46"/>
    <x v="4"/>
    <n v="230121"/>
    <x v="0"/>
    <n v="1"/>
  </r>
  <r>
    <n v="6.3010506303101002E+23"/>
    <s v="ED28A41CA71E49A0BF117313E7EDD3C5"/>
    <n v="1"/>
    <d v="2024-02-15T00:00:00"/>
    <s v="VR63240001"/>
    <s v=""/>
    <n v="2024"/>
    <n v="1"/>
    <n v="282"/>
    <n v="141535"/>
    <s v="6348530824001030"/>
    <s v="36000"/>
    <n v="1"/>
    <s v=""/>
    <n v="59"/>
    <n v="3"/>
    <s v=""/>
    <s v="6348530824001030"/>
    <s v="I21.1"/>
    <x v="2"/>
    <n v="6"/>
    <s v="183"/>
    <n v="47"/>
    <x v="3"/>
    <n v="199124"/>
    <x v="0"/>
    <n v="1"/>
  </r>
  <r>
    <n v="6.3010506303101002E+23"/>
    <s v="ED881B1A269F4101AB5E924B2CAF437D"/>
    <n v="1"/>
    <d v="2024-02-15T00:00:00"/>
    <s v="VR63240001"/>
    <s v=""/>
    <n v="2024"/>
    <n v="1"/>
    <n v="283"/>
    <n v="141536"/>
    <s v="6349930871000696"/>
    <s v="36000"/>
    <n v="2"/>
    <s v=""/>
    <n v="63"/>
    <n v="3"/>
    <s v=""/>
    <s v="01077106805"/>
    <s v="I21.4"/>
    <x v="2"/>
    <n v="9"/>
    <s v="183"/>
    <n v="47"/>
    <x v="1"/>
    <n v="147972"/>
    <x v="0"/>
    <n v="1"/>
  </r>
  <r>
    <n v="6.3010506303101002E+23"/>
    <s v="8B24E57922E34D239718FD86DB8045A4"/>
    <n v="1"/>
    <d v="2024-02-15T00:00:00"/>
    <s v="VR63240001"/>
    <s v=""/>
    <n v="2024"/>
    <n v="1"/>
    <n v="284"/>
    <n v="141537"/>
    <s v="6352220825000271"/>
    <s v="36000"/>
    <n v="1"/>
    <s v=""/>
    <n v="46"/>
    <n v="3"/>
    <s v=""/>
    <s v="6352220825000271"/>
    <s v="I21.4"/>
    <x v="2"/>
    <n v="6"/>
    <s v="183"/>
    <n v="46"/>
    <x v="0"/>
    <n v="179013"/>
    <x v="0"/>
    <n v="1"/>
  </r>
  <r>
    <n v="6.3010506303101002E+23"/>
    <s v="8BE02C0B98C0455CA68684C1B3339197"/>
    <n v="1"/>
    <d v="2024-02-15T00:00:00"/>
    <s v="VR63240001"/>
    <s v=""/>
    <n v="2024"/>
    <n v="1"/>
    <n v="285"/>
    <n v="141538"/>
    <s v="6355120843000401"/>
    <s v="36000"/>
    <n v="1"/>
    <s v=""/>
    <n v="45"/>
    <n v="3"/>
    <s v=""/>
    <s v="01055418830"/>
    <s v="I21.4"/>
    <x v="2"/>
    <n v="7"/>
    <s v="183"/>
    <n v="47"/>
    <x v="1"/>
    <n v="147972"/>
    <x v="0"/>
    <n v="1"/>
  </r>
  <r>
    <n v="6.3010506303101002E+23"/>
    <s v="8D2DC40F574D459A93EC442EB7173681"/>
    <n v="1"/>
    <d v="2024-02-15T00:00:00"/>
    <s v="VR63240001"/>
    <s v=""/>
    <n v="2024"/>
    <n v="1"/>
    <n v="286"/>
    <n v="141539"/>
    <s v="6356030826000535"/>
    <s v="36000"/>
    <n v="1"/>
    <s v=""/>
    <n v="54"/>
    <n v="4"/>
    <s v=""/>
    <s v="02031762852"/>
    <s v="I20.0"/>
    <x v="2"/>
    <n v="5"/>
    <s v="183"/>
    <n v="47"/>
    <x v="1"/>
    <n v="147972"/>
    <x v="0"/>
    <n v="1"/>
  </r>
  <r>
    <n v="6.3010506303101002E+23"/>
    <s v="8D4C1AAE045346BAB3CC4FD6B667639E"/>
    <n v="1"/>
    <d v="2024-02-15T00:00:00"/>
    <s v="VR63240001"/>
    <s v=""/>
    <n v="2024"/>
    <n v="1"/>
    <n v="287"/>
    <n v="141540"/>
    <s v="6377250825000501"/>
    <s v="36000"/>
    <n v="1"/>
    <s v=""/>
    <n v="76"/>
    <n v="3"/>
    <s v=""/>
    <s v="01107267239"/>
    <s v="I20.0"/>
    <x v="2"/>
    <n v="4"/>
    <s v="183"/>
    <n v="47"/>
    <x v="1"/>
    <n v="147972"/>
    <x v="0"/>
    <n v="1"/>
  </r>
  <r>
    <n v="6.3010506303101002E+23"/>
    <s v="8DE51947BD584A87BC0DE2F239123B60"/>
    <n v="1"/>
    <d v="2024-02-15T00:00:00"/>
    <s v="VR63240001"/>
    <s v=""/>
    <n v="2024"/>
    <n v="1"/>
    <n v="288"/>
    <n v="141541"/>
    <s v="6353920833000382"/>
    <s v="36000"/>
    <n v="1"/>
    <s v=""/>
    <n v="53"/>
    <n v="3"/>
    <s v=""/>
    <s v="01128989279"/>
    <s v="I22.8"/>
    <x v="2"/>
    <n v="6"/>
    <s v="183"/>
    <n v="46"/>
    <x v="0"/>
    <n v="179013"/>
    <x v="0"/>
    <n v="1"/>
  </r>
  <r>
    <n v="6.3010506303101002E+23"/>
    <s v="8DE6A80A2B304D9DBFD2CF313138C8E0"/>
    <n v="1"/>
    <d v="2024-02-15T00:00:00"/>
    <s v="VR63240001"/>
    <s v=""/>
    <n v="2024"/>
    <n v="1"/>
    <n v="289"/>
    <n v="141542"/>
    <s v="6349330890000993"/>
    <s v="36000"/>
    <n v="2"/>
    <s v=""/>
    <n v="57"/>
    <n v="3"/>
    <s v=""/>
    <s v="6349330890000993"/>
    <s v="I44.1"/>
    <x v="2"/>
    <n v="8"/>
    <s v="219"/>
    <n v="1102"/>
    <x v="18"/>
    <n v="256135"/>
    <x v="0"/>
    <n v="1"/>
  </r>
  <r>
    <n v="6.3010506303101002E+23"/>
    <s v="9023E2A251754C5BBC9EEFA4B7D0CF0B"/>
    <n v="1"/>
    <d v="2024-02-15T00:00:00"/>
    <s v="VR63240001"/>
    <s v=""/>
    <n v="2024"/>
    <n v="1"/>
    <n v="290"/>
    <n v="141543"/>
    <s v="6377940873000227"/>
    <s v="36000"/>
    <n v="2"/>
    <s v=""/>
    <n v="73"/>
    <n v="3"/>
    <s v=""/>
    <s v="01104463989"/>
    <s v="I48.0"/>
    <x v="2"/>
    <n v="4"/>
    <s v="220"/>
    <n v="1103"/>
    <x v="17"/>
    <n v="171011"/>
    <x v="0"/>
    <n v="1"/>
  </r>
  <r>
    <n v="6.3010506303101002E+23"/>
    <s v="F02A7D500BFF4819A4AD89EE90E816CF"/>
    <n v="1"/>
    <d v="2024-02-15T00:00:00"/>
    <s v="VR63240001"/>
    <s v=""/>
    <n v="2024"/>
    <n v="1"/>
    <n v="291"/>
    <n v="141544"/>
    <s v="6373940837000069"/>
    <s v="36000"/>
    <n v="1"/>
    <s v=""/>
    <n v="73"/>
    <n v="3"/>
    <s v=""/>
    <s v="01087026645"/>
    <s v="I22.9"/>
    <x v="2"/>
    <n v="6"/>
    <s v="545"/>
    <n v="2634"/>
    <x v="27"/>
    <n v="287307"/>
    <x v="0"/>
    <n v="1"/>
  </r>
  <r>
    <n v="6.3010506303101002E+23"/>
    <s v="F168DC11AA2C412EB79C66E9B826D236"/>
    <n v="1"/>
    <d v="2024-02-15T00:00:00"/>
    <s v="VR63240001"/>
    <s v=""/>
    <n v="2024"/>
    <n v="1"/>
    <n v="292"/>
    <n v="141545"/>
    <s v="6372150841000565"/>
    <s v="36000"/>
    <n v="1"/>
    <s v=""/>
    <n v="75"/>
    <n v="3"/>
    <s v=""/>
    <s v="01131261518"/>
    <s v="I22.0"/>
    <x v="2"/>
    <n v="14"/>
    <s v="183"/>
    <n v="47"/>
    <x v="1"/>
    <n v="147972"/>
    <x v="0"/>
    <n v="1"/>
  </r>
  <r>
    <n v="6.3010506303101002E+23"/>
    <s v="EF24C5F7008E4E4CB52DB58D2DA6D1FF"/>
    <n v="1"/>
    <d v="2024-02-15T00:00:00"/>
    <s v="VR63240001"/>
    <s v=""/>
    <n v="2024"/>
    <n v="1"/>
    <n v="293"/>
    <n v="141546"/>
    <s v="6356240883000993"/>
    <s v="36000"/>
    <n v="2"/>
    <s v=""/>
    <n v="66"/>
    <n v="3"/>
    <s v=""/>
    <s v="6356240883000993"/>
    <s v="I49.5"/>
    <x v="2"/>
    <n v="3"/>
    <s v="219"/>
    <n v="1102"/>
    <x v="18"/>
    <n v="256135"/>
    <x v="0"/>
    <n v="1"/>
  </r>
  <r>
    <n v="6.3010506303101002E+23"/>
    <s v="9073BFFDFEB94C25B63E93E7DB57A290"/>
    <n v="1"/>
    <d v="2024-02-15T00:00:00"/>
    <s v="VR63240001"/>
    <s v=""/>
    <n v="2024"/>
    <n v="1"/>
    <n v="294"/>
    <n v="141547"/>
    <s v="6356140873000195"/>
    <s v="36000"/>
    <n v="2"/>
    <s v=""/>
    <n v="65"/>
    <n v="3"/>
    <s v=""/>
    <s v="01073037967"/>
    <s v="I21.4"/>
    <x v="2"/>
    <n v="7"/>
    <s v="183"/>
    <n v="46"/>
    <x v="4"/>
    <n v="230121"/>
    <x v="0"/>
    <n v="1"/>
  </r>
  <r>
    <n v="6.3010506303101002E+23"/>
    <s v="92250C1950734834A507D28A87424DA6"/>
    <n v="1"/>
    <d v="2024-02-15T00:00:00"/>
    <s v="VR63240001"/>
    <s v=""/>
    <n v="2024"/>
    <n v="1"/>
    <n v="295"/>
    <n v="141548"/>
    <s v="6349840881000703"/>
    <s v="36000"/>
    <n v="2"/>
    <s v=""/>
    <n v="72"/>
    <n v="3"/>
    <s v=""/>
    <s v="01078099649"/>
    <s v="I20.0"/>
    <x v="2"/>
    <n v="5"/>
    <s v="183"/>
    <n v="47"/>
    <x v="1"/>
    <n v="147972"/>
    <x v="0"/>
    <n v="1"/>
  </r>
  <r>
    <n v="6.3010506303101002E+23"/>
    <s v="92E7B5897E4D443D9D97719C96944E28"/>
    <n v="1"/>
    <d v="2024-02-15T00:00:00"/>
    <s v="VR63240001"/>
    <s v=""/>
    <n v="2024"/>
    <n v="1"/>
    <n v="296"/>
    <n v="141549"/>
    <s v="6356530845000572"/>
    <s v="36000"/>
    <n v="1"/>
    <s v=""/>
    <n v="59"/>
    <n v="3"/>
    <s v=""/>
    <s v="01139897929"/>
    <s v="I21.4"/>
    <x v="2"/>
    <n v="6"/>
    <s v="183"/>
    <n v="47"/>
    <x v="3"/>
    <n v="199124"/>
    <x v="0"/>
    <n v="1"/>
  </r>
  <r>
    <n v="6.3010506303101002E+23"/>
    <s v="95B3F2082777415DAF55C32808E5354F"/>
    <n v="1"/>
    <d v="2024-02-15T00:00:00"/>
    <s v="VR63240001"/>
    <s v=""/>
    <n v="2024"/>
    <n v="1"/>
    <n v="297"/>
    <n v="141550"/>
    <s v="6357040880000460"/>
    <s v="36000"/>
    <n v="2"/>
    <s v=""/>
    <n v="64"/>
    <n v="3"/>
    <s v=""/>
    <s v="01085941672"/>
    <s v="I44.2"/>
    <x v="2"/>
    <n v="2"/>
    <s v="220"/>
    <n v="1103"/>
    <x v="17"/>
    <n v="171011"/>
    <x v="0"/>
    <n v="1"/>
  </r>
  <r>
    <n v="6.3010506303101002E+23"/>
    <s v="966852EB471D46399B546BAE1B977CBE"/>
    <n v="1"/>
    <d v="2024-02-15T00:00:00"/>
    <s v="VR63240001"/>
    <s v=""/>
    <n v="2024"/>
    <n v="1"/>
    <n v="298"/>
    <n v="141551"/>
    <s v="6349840881000703"/>
    <s v="36000"/>
    <n v="2"/>
    <s v=""/>
    <n v="72"/>
    <n v="3"/>
    <s v=""/>
    <s v="01078099649"/>
    <s v="I21.1"/>
    <x v="2"/>
    <n v="4"/>
    <s v="183"/>
    <n v="47"/>
    <x v="3"/>
    <n v="199124"/>
    <x v="0"/>
    <n v="1"/>
  </r>
  <r>
    <n v="6.3010506303101002E+23"/>
    <s v="FA357B02E2BD42E6ADE650625284E51D"/>
    <n v="1"/>
    <d v="2024-02-15T00:00:00"/>
    <s v="VR63240001"/>
    <s v=""/>
    <n v="2024"/>
    <n v="1"/>
    <n v="299"/>
    <n v="141552"/>
    <s v="6354030838001044"/>
    <s v="36000"/>
    <n v="1"/>
    <s v=""/>
    <n v="54"/>
    <n v="3"/>
    <s v=""/>
    <s v="01163155090"/>
    <s v="I21.1"/>
    <x v="2"/>
    <n v="6"/>
    <s v="183"/>
    <n v="47"/>
    <x v="3"/>
    <n v="199124"/>
    <x v="0"/>
    <n v="1"/>
  </r>
  <r>
    <n v="6.3010506303101002E+23"/>
    <s v="F26AFA627B9E48B1B427FEAE48F99DBF"/>
    <n v="1"/>
    <d v="2024-02-15T00:00:00"/>
    <s v="VR63240001"/>
    <s v=""/>
    <n v="2024"/>
    <n v="1"/>
    <n v="300"/>
    <n v="141553"/>
    <s v="6353740884000143"/>
    <s v="36000"/>
    <n v="2"/>
    <s v=""/>
    <n v="71"/>
    <n v="3"/>
    <s v=""/>
    <s v="01107760431"/>
    <s v="I49.5"/>
    <x v="2"/>
    <n v="7"/>
    <s v="219"/>
    <n v="1102"/>
    <x v="18"/>
    <n v="256135"/>
    <x v="0"/>
    <n v="1"/>
  </r>
  <r>
    <n v="6.3010506303101002E+23"/>
    <s v="F6581C3FBABC4BE7905714E034888E79"/>
    <n v="1"/>
    <d v="2024-02-15T00:00:00"/>
    <s v="VR63240001"/>
    <s v=""/>
    <n v="2024"/>
    <n v="1"/>
    <n v="301"/>
    <n v="141554"/>
    <s v="6354510830000128"/>
    <s v="36000"/>
    <n v="1"/>
    <s v=""/>
    <n v="39"/>
    <n v="3"/>
    <s v=""/>
    <s v="01023992866"/>
    <s v="I21.1"/>
    <x v="2"/>
    <n v="8"/>
    <s v="183"/>
    <n v="47"/>
    <x v="3"/>
    <n v="199124"/>
    <x v="0"/>
    <n v="1"/>
  </r>
  <r>
    <n v="6.3010506303101002E+23"/>
    <s v="F8AEDF014FE1437887583C6326153ADD"/>
    <n v="1"/>
    <d v="2024-02-15T00:00:00"/>
    <s v="VR63240001"/>
    <s v=""/>
    <n v="2024"/>
    <n v="1"/>
    <n v="302"/>
    <n v="141555"/>
    <s v="6375260832000354"/>
    <s v="36000"/>
    <n v="1"/>
    <s v=""/>
    <n v="86"/>
    <n v="3"/>
    <s v=""/>
    <s v="01102809261"/>
    <s v="I21.0"/>
    <x v="2"/>
    <n v="9"/>
    <s v="183"/>
    <n v="47"/>
    <x v="3"/>
    <n v="199124"/>
    <x v="0"/>
    <n v="1"/>
  </r>
  <r>
    <n v="6.3010106303100998E+23"/>
    <s v="4A8684B40D5843DAB53C60A135DC23CD"/>
    <n v="15869"/>
    <d v="2024-02-15T00:00:00"/>
    <s v="VR63240001"/>
    <s v=""/>
    <n v="2024"/>
    <n v="1"/>
    <n v="303"/>
    <n v="141556"/>
    <s v="6350640833000371"/>
    <s v="36000"/>
    <n v="1"/>
    <s v=""/>
    <n v="70"/>
    <n v="3"/>
    <s v=""/>
    <s v="01105921078"/>
    <s v="H43.3"/>
    <x v="7"/>
    <n v="10"/>
    <s v="213"/>
    <n v="61"/>
    <x v="12"/>
    <n v="75312"/>
    <x v="0"/>
    <n v="1"/>
  </r>
  <r>
    <n v="6.3010106303100998E+23"/>
    <s v="453C0D88EBF9419DA2BA2159741E38D7"/>
    <n v="15932"/>
    <d v="2024-02-15T00:00:00"/>
    <s v="VR63240001"/>
    <s v=""/>
    <n v="2024"/>
    <n v="1"/>
    <n v="304"/>
    <n v="141557"/>
    <s v="6370660882000169"/>
    <s v="36000"/>
    <n v="2"/>
    <s v=""/>
    <n v="90"/>
    <n v="3"/>
    <s v=""/>
    <s v="01070225669"/>
    <s v="H43.3"/>
    <x v="7"/>
    <n v="3"/>
    <s v="213"/>
    <n v="61"/>
    <x v="12"/>
    <n v="75312"/>
    <x v="0"/>
    <n v="1"/>
  </r>
  <r>
    <n v="6.3010106303100998E+23"/>
    <s v="AA0EC0BDC0B34CE59F522D51854036C9"/>
    <n v="16478"/>
    <d v="2024-02-15T00:00:00"/>
    <s v="VR63240001"/>
    <s v=""/>
    <n v="2024"/>
    <n v="1"/>
    <n v="305"/>
    <n v="141558"/>
    <s v="6357130847000057"/>
    <s v="36000"/>
    <n v="1"/>
    <s v=""/>
    <n v="55"/>
    <n v="3"/>
    <s v=""/>
    <s v="01154833843"/>
    <s v="H26.4"/>
    <x v="7"/>
    <n v="4"/>
    <s v="213"/>
    <n v="61"/>
    <x v="12"/>
    <n v="75312"/>
    <x v="0"/>
    <n v="1"/>
  </r>
  <r>
    <n v="6.3010106303100998E+23"/>
    <s v="490E1A43F9A44536BAA25B5C3BCA2489"/>
    <n v="16056"/>
    <d v="2024-02-15T00:00:00"/>
    <s v="VR63240001"/>
    <s v=""/>
    <n v="2024"/>
    <n v="1"/>
    <n v="306"/>
    <n v="141559"/>
    <s v="6368350821000355"/>
    <s v="36000"/>
    <n v="1"/>
    <s v=""/>
    <n v="77"/>
    <n v="3"/>
    <s v=""/>
    <s v="01129476863"/>
    <s v="H43.3"/>
    <x v="7"/>
    <n v="7"/>
    <s v="213"/>
    <n v="61"/>
    <x v="12"/>
    <n v="75312"/>
    <x v="0"/>
    <n v="1"/>
  </r>
  <r>
    <n v="6.3010106303100998E+23"/>
    <s v="4ACD92EB3C294BA9A6F86E694C5AA7C1"/>
    <n v="15861"/>
    <d v="2024-02-15T00:00:00"/>
    <s v="VR63240001"/>
    <s v=""/>
    <n v="2024"/>
    <n v="1"/>
    <n v="307"/>
    <n v="141560"/>
    <s v="6349840881000414"/>
    <s v="36000"/>
    <n v="2"/>
    <s v=""/>
    <n v="72"/>
    <n v="3"/>
    <s v=""/>
    <s v="01108505652"/>
    <s v="H43.3"/>
    <x v="7"/>
    <n v="3"/>
    <s v="213"/>
    <n v="61"/>
    <x v="12"/>
    <n v="75312"/>
    <x v="0"/>
    <n v="1"/>
  </r>
  <r>
    <n v="6.3010506303101002E+23"/>
    <s v="9AFC691317664903B5614D70F78EAA06"/>
    <n v="1"/>
    <d v="2024-02-15T00:00:00"/>
    <s v="VR63240001"/>
    <s v=""/>
    <n v="2024"/>
    <n v="1"/>
    <n v="308"/>
    <n v="141561"/>
    <s v="6378250824001012"/>
    <s v="36000"/>
    <n v="1"/>
    <s v=""/>
    <n v="76"/>
    <n v="3"/>
    <s v=""/>
    <s v="01066490631"/>
    <s v="I44.1"/>
    <x v="2"/>
    <n v="5"/>
    <s v="219"/>
    <n v="1102"/>
    <x v="18"/>
    <n v="256135"/>
    <x v="0"/>
    <n v="1"/>
  </r>
  <r>
    <n v="6.3010506303101002E+23"/>
    <s v="9D032F96F49D42DCBF711E822764FB89"/>
    <n v="1"/>
    <d v="2024-02-15T00:00:00"/>
    <s v="VR63240001"/>
    <s v=""/>
    <n v="2024"/>
    <n v="1"/>
    <n v="309"/>
    <n v="141562"/>
    <s v="6356520833000528"/>
    <s v="36000"/>
    <n v="1"/>
    <s v=""/>
    <n v="49"/>
    <n v="3"/>
    <s v=""/>
    <s v="01167986763"/>
    <s v="I21.4"/>
    <x v="2"/>
    <n v="8"/>
    <s v="183"/>
    <n v="45"/>
    <x v="10"/>
    <n v="222876"/>
    <x v="0"/>
    <n v="1"/>
  </r>
  <r>
    <n v="6.3010506303101002E+23"/>
    <s v="9E1897F69CE04EC7A84C5A0920E57DAE"/>
    <n v="1"/>
    <d v="2024-02-15T00:00:00"/>
    <s v="VR63240001"/>
    <s v=""/>
    <n v="2024"/>
    <n v="1"/>
    <n v="310"/>
    <n v="141563"/>
    <s v="6375550878000023"/>
    <s v="36000"/>
    <n v="2"/>
    <s v=""/>
    <n v="79"/>
    <n v="3"/>
    <s v=""/>
    <s v="01081173183"/>
    <s v="I21.4"/>
    <x v="2"/>
    <n v="8"/>
    <s v="183"/>
    <n v="47"/>
    <x v="3"/>
    <n v="199124"/>
    <x v="0"/>
    <n v="1"/>
  </r>
  <r>
    <n v="6.3010506303101002E+23"/>
    <s v="A007B960F3BB4582A0E1C12A9E7BD7F1"/>
    <n v="1"/>
    <d v="2024-02-15T00:00:00"/>
    <s v="VR63240001"/>
    <s v=""/>
    <n v="2024"/>
    <n v="1"/>
    <n v="311"/>
    <n v="141564"/>
    <s v="6347020820000245"/>
    <s v="36000"/>
    <n v="1"/>
    <s v=""/>
    <n v="44"/>
    <n v="3"/>
    <s v=""/>
    <s v="01083221828"/>
    <s v="I20.0"/>
    <x v="2"/>
    <n v="5"/>
    <s v="183"/>
    <n v="47"/>
    <x v="1"/>
    <n v="147972"/>
    <x v="0"/>
    <n v="1"/>
  </r>
  <r>
    <n v="6.3010506303101002E+23"/>
    <s v="A124785E9DE84F1C9A26C2E146DE41FE"/>
    <n v="1"/>
    <d v="2024-02-15T00:00:00"/>
    <s v="VR63240001"/>
    <s v=""/>
    <n v="2024"/>
    <n v="1"/>
    <n v="312"/>
    <n v="141565"/>
    <s v="5868350869000298"/>
    <s v="36000"/>
    <n v="2"/>
    <s v=""/>
    <n v="77"/>
    <n v="3"/>
    <s v=""/>
    <s v="01081020274"/>
    <s v="I20.0"/>
    <x v="2"/>
    <n v="5"/>
    <s v="183"/>
    <n v="47"/>
    <x v="1"/>
    <n v="147972"/>
    <x v="0"/>
    <n v="1"/>
  </r>
  <r>
    <n v="6.3010506303101002E+23"/>
    <s v="FC8E36F1E31747989682B445BAE26D29"/>
    <n v="1"/>
    <d v="2024-02-15T00:00:00"/>
    <s v="VR63240001"/>
    <s v=""/>
    <n v="2024"/>
    <n v="1"/>
    <n v="313"/>
    <n v="141566"/>
    <s v="6378160873000437"/>
    <s v="36000"/>
    <n v="2"/>
    <s v=""/>
    <n v="85"/>
    <n v="3"/>
    <s v=""/>
    <s v="6378160873000437"/>
    <s v="I21.0"/>
    <x v="2"/>
    <n v="6"/>
    <s v="183"/>
    <n v="47"/>
    <x v="3"/>
    <n v="199124"/>
    <x v="0"/>
    <n v="1"/>
  </r>
  <r>
    <n v="6.3010506303101002E+23"/>
    <s v="FD88B62BD48242BBB0D4924917B57C6E"/>
    <n v="1"/>
    <d v="2024-02-15T00:00:00"/>
    <s v="VR63240001"/>
    <s v=""/>
    <n v="2024"/>
    <n v="1"/>
    <n v="314"/>
    <n v="141567"/>
    <s v="6378150898001742"/>
    <s v="36000"/>
    <n v="2"/>
    <s v=""/>
    <n v="76"/>
    <n v="3"/>
    <s v=""/>
    <s v="01052901893"/>
    <s v="I21.1"/>
    <x v="2"/>
    <n v="6"/>
    <s v="183"/>
    <n v="46"/>
    <x v="4"/>
    <n v="230121"/>
    <x v="0"/>
    <n v="1"/>
  </r>
  <r>
    <n v="6.3010106303100998E+23"/>
    <s v="50BEA60B071A4948A4D3D8519D813538"/>
    <n v="16107"/>
    <d v="2024-02-15T00:00:00"/>
    <s v="VR63240001"/>
    <s v=""/>
    <n v="2024"/>
    <n v="1"/>
    <n v="315"/>
    <n v="141568"/>
    <s v="6357410839000723"/>
    <s v="36000"/>
    <n v="1"/>
    <s v=""/>
    <n v="38"/>
    <n v="3"/>
    <s v=""/>
    <s v="01170492897"/>
    <s v="H26.1"/>
    <x v="7"/>
    <n v="2"/>
    <s v="213"/>
    <n v="61"/>
    <x v="12"/>
    <n v="75312"/>
    <x v="0"/>
    <n v="1"/>
  </r>
  <r>
    <n v="6.3012306303100994E+23"/>
    <s v="A1B1D05C64E2494C82B6665F95D500DD"/>
    <n v="18712"/>
    <d v="2024-02-15T00:00:00"/>
    <s v="VR63240001"/>
    <s v=""/>
    <n v="2024"/>
    <n v="1"/>
    <n v="316"/>
    <n v="141569"/>
    <s v="6356240882000754"/>
    <s v="36000"/>
    <n v="2"/>
    <s v=""/>
    <n v="66"/>
    <n v="3"/>
    <s v=""/>
    <s v="01157626733"/>
    <s v="I21.4"/>
    <x v="6"/>
    <n v="7"/>
    <s v="183"/>
    <n v="47"/>
    <x v="1"/>
    <n v="147972"/>
    <x v="0"/>
    <n v="1"/>
  </r>
  <r>
    <n v="6.3012306303100994E+23"/>
    <s v="A24443183D1F4990B35726B5FFC8052B"/>
    <n v="18704"/>
    <d v="2024-02-15T00:00:00"/>
    <s v="VR63240001"/>
    <s v=""/>
    <n v="2024"/>
    <n v="1"/>
    <n v="317"/>
    <n v="141570"/>
    <s v="6348840833000687"/>
    <s v="36000"/>
    <n v="1"/>
    <s v=""/>
    <n v="72"/>
    <n v="3"/>
    <s v=""/>
    <s v="01058876258"/>
    <s v="I22.0"/>
    <x v="6"/>
    <n v="7"/>
    <s v="183"/>
    <n v="47"/>
    <x v="3"/>
    <n v="199124"/>
    <x v="0"/>
    <n v="1"/>
  </r>
  <r>
    <n v="6.3010506303101002E+23"/>
    <s v="A52839A5082A40B097134B41F2567905"/>
    <n v="1"/>
    <d v="2024-02-15T00:00:00"/>
    <s v="VR63240001"/>
    <s v=""/>
    <n v="2024"/>
    <n v="1"/>
    <n v="318"/>
    <n v="141571"/>
    <s v="6374940869000291"/>
    <s v="36000"/>
    <n v="2"/>
    <s v=""/>
    <n v="73"/>
    <n v="3"/>
    <s v=""/>
    <s v="01155636000"/>
    <s v="I21.4"/>
    <x v="2"/>
    <n v="7"/>
    <s v="183"/>
    <n v="47"/>
    <x v="3"/>
    <n v="199124"/>
    <x v="0"/>
    <n v="1"/>
  </r>
  <r>
    <n v="6.3010506303101002E+23"/>
    <s v="A7EEFAFC72D94AEFBFB8743C8742B2B3"/>
    <n v="1"/>
    <d v="2024-02-15T00:00:00"/>
    <s v="VR63240001"/>
    <s v=""/>
    <n v="2024"/>
    <n v="1"/>
    <n v="319"/>
    <n v="141572"/>
    <s v="6378250848000123"/>
    <s v="36000"/>
    <n v="1"/>
    <s v=""/>
    <n v="77"/>
    <n v="3"/>
    <s v=""/>
    <s v="01076410729"/>
    <s v="I25.8"/>
    <x v="2"/>
    <n v="6"/>
    <s v="493"/>
    <n v="2633"/>
    <x v="14"/>
    <n v="136982"/>
    <x v="0"/>
    <n v="1"/>
  </r>
  <r>
    <n v="6.3012306303100994E+23"/>
    <s v="A88FC9A416684C1C9F5590F23836DD23"/>
    <n v="18692"/>
    <d v="2024-02-15T00:00:00"/>
    <s v="VR63240001"/>
    <s v=""/>
    <n v="2024"/>
    <n v="1"/>
    <n v="320"/>
    <n v="141573"/>
    <s v="6367550892000231"/>
    <s v="36000"/>
    <n v="2"/>
    <s v=""/>
    <n v="79"/>
    <n v="3"/>
    <s v=""/>
    <s v="6367550892000231"/>
    <s v="I22.9"/>
    <x v="6"/>
    <n v="7"/>
    <s v="183"/>
    <n v="46"/>
    <x v="0"/>
    <n v="179013"/>
    <x v="0"/>
    <n v="1"/>
  </r>
  <r>
    <n v="6.3010106303100998E+23"/>
    <s v="56070AA3B8494195A3C65A0438A01005"/>
    <n v="15868"/>
    <d v="2024-02-15T00:00:00"/>
    <s v="VR63240001"/>
    <s v=""/>
    <n v="2024"/>
    <n v="1"/>
    <n v="321"/>
    <n v="141574"/>
    <s v="6351830848000172"/>
    <s v="36000"/>
    <n v="1"/>
    <s v=""/>
    <n v="62"/>
    <n v="3"/>
    <s v=""/>
    <s v="01153370968"/>
    <s v="H33.0"/>
    <x v="7"/>
    <n v="3"/>
    <s v="213"/>
    <n v="61"/>
    <x v="12"/>
    <n v="75312"/>
    <x v="0"/>
    <n v="1"/>
  </r>
  <r>
    <n v="6.3010506303101002E+23"/>
    <s v="A9AB8D22C605408C81371216873A3E13"/>
    <n v="1"/>
    <d v="2024-02-15T00:00:00"/>
    <s v="VR63240001"/>
    <s v=""/>
    <n v="2024"/>
    <n v="1"/>
    <n v="322"/>
    <n v="141575"/>
    <s v="6377050844000106"/>
    <s v="36000"/>
    <n v="1"/>
    <s v=""/>
    <n v="74"/>
    <n v="3"/>
    <s v=""/>
    <s v="01052450280"/>
    <s v="I22.1"/>
    <x v="2"/>
    <n v="7"/>
    <s v="183"/>
    <n v="47"/>
    <x v="3"/>
    <n v="199124"/>
    <x v="0"/>
    <n v="1"/>
  </r>
  <r>
    <n v="6.3012306303100994E+23"/>
    <s v="AAE5279E9DFE4C349F96AF3F15C241CD"/>
    <n v="18693"/>
    <d v="2024-02-15T00:00:00"/>
    <s v="VR63240001"/>
    <s v=""/>
    <n v="2024"/>
    <n v="1"/>
    <n v="323"/>
    <n v="141576"/>
    <s v="6350120823000293"/>
    <s v="36000"/>
    <n v="1"/>
    <s v=""/>
    <n v="45"/>
    <n v="3"/>
    <s v=""/>
    <s v="01130635444"/>
    <s v="I21.0"/>
    <x v="6"/>
    <n v="7"/>
    <s v="183"/>
    <n v="47"/>
    <x v="3"/>
    <n v="199124"/>
    <x v="0"/>
    <n v="1"/>
  </r>
  <r>
    <n v="6.3010506303101002E+23"/>
    <s v="ADC4DBF26E0C40FAB8FF0B629CD6E0F8"/>
    <n v="1"/>
    <d v="2024-02-15T00:00:00"/>
    <s v="VR63240001"/>
    <s v=""/>
    <n v="2024"/>
    <n v="1"/>
    <n v="324"/>
    <n v="141577"/>
    <s v="6355030835000931"/>
    <s v="36000"/>
    <n v="1"/>
    <s v=""/>
    <n v="54"/>
    <n v="3"/>
    <s v=""/>
    <s v="01057457245"/>
    <s v="I20.8"/>
    <x v="2"/>
    <n v="3"/>
    <s v="493"/>
    <n v="2633"/>
    <x v="14"/>
    <n v="136982"/>
    <x v="0"/>
    <n v="1"/>
  </r>
  <r>
    <n v="6.3010506303101002E+23"/>
    <s v="AECE2EEF2FB641BDB425BB62E106580F"/>
    <n v="1"/>
    <d v="2024-02-15T00:00:00"/>
    <s v="VR63240001"/>
    <s v=""/>
    <n v="2024"/>
    <n v="1"/>
    <n v="325"/>
    <n v="141578"/>
    <s v="6353920822000930"/>
    <s v="36000"/>
    <n v="1"/>
    <s v=""/>
    <n v="53"/>
    <n v="3"/>
    <s v=""/>
    <s v="01134021701"/>
    <s v="I21.9"/>
    <x v="2"/>
    <n v="7"/>
    <s v="183"/>
    <n v="47"/>
    <x v="3"/>
    <n v="199124"/>
    <x v="0"/>
    <n v="1"/>
  </r>
  <r>
    <n v="6.3010506303101002E+23"/>
    <s v="B6CCF201CAC24C719F826067D9770976"/>
    <n v="1"/>
    <d v="2024-02-15T00:00:00"/>
    <s v="VR63240001"/>
    <s v=""/>
    <n v="2024"/>
    <n v="1"/>
    <n v="326"/>
    <n v="141579"/>
    <s v="6349440826001138"/>
    <s v="36000"/>
    <n v="1"/>
    <s v=""/>
    <n v="68"/>
    <n v="3"/>
    <s v=""/>
    <s v="01172167692"/>
    <s v="I21.4"/>
    <x v="2"/>
    <n v="3"/>
    <s v="183"/>
    <n v="47"/>
    <x v="1"/>
    <n v="147972"/>
    <x v="0"/>
    <n v="1"/>
  </r>
  <r>
    <n v="6.3010506303101002E+23"/>
    <s v="B92C25C3A8094A89B5466BC175C4BF1C"/>
    <n v="1"/>
    <d v="2024-02-15T00:00:00"/>
    <s v="VR63240001"/>
    <s v=""/>
    <n v="2024"/>
    <n v="1"/>
    <n v="327"/>
    <n v="141580"/>
    <s v="6354140870000372"/>
    <s v="36000"/>
    <n v="2"/>
    <s v=""/>
    <n v="65"/>
    <n v="3"/>
    <s v=""/>
    <s v="01073307447"/>
    <s v="I21.4"/>
    <x v="2"/>
    <n v="9"/>
    <s v="183"/>
    <n v="45"/>
    <x v="10"/>
    <n v="222876"/>
    <x v="0"/>
    <n v="1"/>
  </r>
  <r>
    <n v="6.3010506303101002E+23"/>
    <s v="BD06E878E36B4449B0E0AA69027DA4D5"/>
    <n v="1"/>
    <d v="2024-02-15T00:00:00"/>
    <s v="VR63240001"/>
    <s v=""/>
    <n v="2024"/>
    <n v="1"/>
    <n v="328"/>
    <n v="141581"/>
    <s v="6371940886000715"/>
    <s v="36000"/>
    <n v="2"/>
    <s v=""/>
    <n v="73"/>
    <n v="3"/>
    <s v=""/>
    <s v="01056844740"/>
    <s v="I21.2"/>
    <x v="2"/>
    <n v="8"/>
    <s v="183"/>
    <n v="47"/>
    <x v="3"/>
    <n v="199124"/>
    <x v="0"/>
    <n v="1"/>
  </r>
  <r>
    <n v="6.3010106303100998E+23"/>
    <s v="650475D509864DF7ACB55B2ACF89C907"/>
    <n v="16521"/>
    <d v="2024-02-15T00:00:00"/>
    <s v="VR63240001"/>
    <s v=""/>
    <n v="2024"/>
    <n v="1"/>
    <n v="329"/>
    <n v="141582"/>
    <s v="6353440878000254"/>
    <s v="36000"/>
    <n v="2"/>
    <s v=""/>
    <n v="68"/>
    <n v="3"/>
    <s v=""/>
    <s v="01144351762"/>
    <s v="H33.0"/>
    <x v="7"/>
    <n v="9"/>
    <s v="213"/>
    <n v="63"/>
    <x v="12"/>
    <n v="75312"/>
    <x v="0"/>
    <n v="1"/>
  </r>
  <r>
    <n v="6.3010106303100998E+23"/>
    <s v="662CF5061DAF4D03B828FFA7D9202BA5"/>
    <n v="16067"/>
    <d v="2024-02-15T00:00:00"/>
    <s v="VR63240001"/>
    <s v=""/>
    <n v="2024"/>
    <n v="1"/>
    <n v="330"/>
    <n v="141583"/>
    <s v="6353730896000470"/>
    <s v="36000"/>
    <n v="2"/>
    <s v=""/>
    <n v="61"/>
    <n v="4"/>
    <s v=""/>
    <s v="02030810585"/>
    <s v="H40.1"/>
    <x v="7"/>
    <n v="5"/>
    <s v="182"/>
    <n v="2629"/>
    <x v="12"/>
    <n v="75312"/>
    <x v="0"/>
    <n v="1"/>
  </r>
  <r>
    <n v="6.3010506303101002E+23"/>
    <s v="C2D20BC0F89143E2BECB632C679E9A46"/>
    <n v="1"/>
    <d v="2024-02-15T00:00:00"/>
    <s v="VR63240001"/>
    <s v=""/>
    <n v="2024"/>
    <n v="1"/>
    <n v="331"/>
    <n v="141584"/>
    <s v="6353320841000120"/>
    <s v="36000"/>
    <n v="1"/>
    <s v=""/>
    <n v="47"/>
    <n v="3"/>
    <s v=""/>
    <s v="01048571849"/>
    <s v="I21.1"/>
    <x v="2"/>
    <n v="7"/>
    <s v="183"/>
    <n v="47"/>
    <x v="3"/>
    <n v="199124"/>
    <x v="0"/>
    <n v="1"/>
  </r>
  <r>
    <n v="6.3010506303101002E+23"/>
    <s v="C2DF547FCF564F5284C0E21A6049FE6E"/>
    <n v="1"/>
    <d v="2024-02-15T00:00:00"/>
    <s v="VR63240001"/>
    <s v=""/>
    <n v="2024"/>
    <n v="1"/>
    <n v="332"/>
    <n v="141585"/>
    <s v="6356740875000869"/>
    <s v="36000"/>
    <n v="2"/>
    <s v=""/>
    <n v="71"/>
    <n v="3"/>
    <s v=""/>
    <s v="01152749925"/>
    <s v="I44.1"/>
    <x v="2"/>
    <n v="11"/>
    <s v="219"/>
    <n v="1102"/>
    <x v="18"/>
    <n v="256135"/>
    <x v="0"/>
    <n v="1"/>
  </r>
  <r>
    <n v="6.3010506303101002E+23"/>
    <s v="C3233EFE9D34431B8D069268E99EFAA6"/>
    <n v="1"/>
    <d v="2024-02-15T00:00:00"/>
    <s v="VR63240001"/>
    <s v=""/>
    <n v="2024"/>
    <n v="1"/>
    <n v="333"/>
    <n v="141586"/>
    <s v="6374550845000040"/>
    <s v="36000"/>
    <n v="1"/>
    <s v=""/>
    <n v="79"/>
    <n v="3"/>
    <s v=""/>
    <s v="01026521060"/>
    <s v="I20.0"/>
    <x v="2"/>
    <n v="5"/>
    <s v="183"/>
    <n v="47"/>
    <x v="1"/>
    <n v="147972"/>
    <x v="0"/>
    <n v="1"/>
  </r>
  <r>
    <n v="6.3010506303101002E+23"/>
    <s v="C3B946AF161D4069946A1DDD9AA52C28"/>
    <n v="1"/>
    <d v="2024-02-15T00:00:00"/>
    <s v="VR63240001"/>
    <s v=""/>
    <n v="2024"/>
    <n v="1"/>
    <n v="334"/>
    <n v="141587"/>
    <s v="6347640826000178"/>
    <s v="36000"/>
    <n v="1"/>
    <s v=""/>
    <n v="70"/>
    <n v="3"/>
    <s v=""/>
    <s v="01011125787"/>
    <s v="I21.1"/>
    <x v="2"/>
    <n v="3"/>
    <s v="183"/>
    <n v="47"/>
    <x v="3"/>
    <n v="199124"/>
    <x v="0"/>
    <n v="1"/>
  </r>
  <r>
    <n v="6.3010506303101002E+23"/>
    <s v="C5626B83E53F4CE3A46BBF3A113F48EB"/>
    <n v="1"/>
    <d v="2024-02-15T00:00:00"/>
    <s v="VR63240001"/>
    <s v=""/>
    <n v="2024"/>
    <n v="1"/>
    <n v="335"/>
    <n v="141588"/>
    <s v="5658130837000180"/>
    <s v="36000"/>
    <n v="1"/>
    <s v=""/>
    <n v="55"/>
    <n v="3"/>
    <s v=""/>
    <s v="01170040595"/>
    <s v="I21.1"/>
    <x v="2"/>
    <n v="2"/>
    <s v="545"/>
    <n v="2634"/>
    <x v="27"/>
    <n v="287307"/>
    <x v="0"/>
    <n v="1"/>
  </r>
  <r>
    <n v="6.3010506303101002E+23"/>
    <s v="C7B2E195292641FDBF228E24C3D4B68A"/>
    <n v="1"/>
    <d v="2024-02-15T00:00:00"/>
    <s v="VR63240001"/>
    <s v=""/>
    <n v="2024"/>
    <n v="1"/>
    <n v="336"/>
    <n v="141589"/>
    <s v="6357220885000307"/>
    <s v="36000"/>
    <n v="2"/>
    <s v=""/>
    <n v="46"/>
    <n v="4"/>
    <s v=""/>
    <s v="02045363459"/>
    <s v="I21.4"/>
    <x v="2"/>
    <n v="6"/>
    <s v="183"/>
    <n v="47"/>
    <x v="3"/>
    <n v="199124"/>
    <x v="0"/>
    <n v="1"/>
  </r>
  <r>
    <n v="6.3010106303100998E+23"/>
    <s v="D8BA5C852EC04760A161CCE6CCABAE10"/>
    <n v="16353"/>
    <d v="2024-02-15T00:00:00"/>
    <s v="VR63240001"/>
    <s v=""/>
    <n v="2024"/>
    <n v="1"/>
    <n v="337"/>
    <n v="141590"/>
    <s v="6353440876000488"/>
    <s v="36000"/>
    <n v="2"/>
    <s v=""/>
    <n v="68"/>
    <n v="3"/>
    <s v=""/>
    <s v="01137510689"/>
    <s v="H40.1"/>
    <x v="7"/>
    <n v="7"/>
    <s v="182"/>
    <n v="2629"/>
    <x v="12"/>
    <n v="75312"/>
    <x v="0"/>
    <n v="1"/>
  </r>
  <r>
    <n v="6.3010106303100998E+23"/>
    <s v="DB26866C72744205B3C7CCF0A1C24B36"/>
    <n v="16364"/>
    <d v="2024-02-15T00:00:00"/>
    <s v="VR63240001"/>
    <s v=""/>
    <n v="2024"/>
    <n v="1"/>
    <n v="338"/>
    <n v="141591"/>
    <s v="6378940845000593"/>
    <s v="36000"/>
    <n v="1"/>
    <s v=""/>
    <n v="74"/>
    <n v="3"/>
    <s v=""/>
    <s v="01133387821"/>
    <s v="H43.3"/>
    <x v="7"/>
    <n v="6"/>
    <s v="213"/>
    <n v="61"/>
    <x v="12"/>
    <n v="75312"/>
    <x v="0"/>
    <n v="1"/>
  </r>
  <r>
    <n v="6.3010506303101002E+23"/>
    <s v="C9DA6EF1D63C407E8E97AE08AD092085"/>
    <n v="1"/>
    <d v="2024-02-15T00:00:00"/>
    <s v="VR63240001"/>
    <s v=""/>
    <n v="2024"/>
    <n v="1"/>
    <n v="339"/>
    <n v="141592"/>
    <s v="6355340888000435"/>
    <s v="36000"/>
    <n v="2"/>
    <s v=""/>
    <n v="67"/>
    <n v="3"/>
    <s v=""/>
    <s v="01125206410"/>
    <s v="I20.8"/>
    <x v="2"/>
    <n v="11"/>
    <s v="493"/>
    <n v="2633"/>
    <x v="14"/>
    <n v="136982"/>
    <x v="0"/>
    <n v="1"/>
  </r>
  <r>
    <n v="6.3010506303101002E+23"/>
    <s v="CA6BEAF6596B400392681F25C7CADC8C"/>
    <n v="1"/>
    <d v="2024-02-15T00:00:00"/>
    <s v="VR63240001"/>
    <s v=""/>
    <n v="2024"/>
    <n v="1"/>
    <n v="340"/>
    <n v="141593"/>
    <s v="6348530840000123"/>
    <s v="36000"/>
    <n v="1"/>
    <s v=""/>
    <n v="59"/>
    <n v="3"/>
    <s v=""/>
    <s v="01123582313"/>
    <s v="I21.1"/>
    <x v="2"/>
    <n v="7"/>
    <s v="183"/>
    <n v="47"/>
    <x v="3"/>
    <n v="199124"/>
    <x v="0"/>
    <n v="1"/>
  </r>
  <r>
    <n v="6.3010506303101002E+23"/>
    <s v="CADDD222C4504BB3A8CAB2958A1BD321"/>
    <n v="1"/>
    <d v="2024-02-15T00:00:00"/>
    <s v="VR63240001"/>
    <s v=""/>
    <n v="2024"/>
    <n v="1"/>
    <n v="341"/>
    <n v="141594"/>
    <s v="6354730873000534"/>
    <s v="36000"/>
    <n v="2"/>
    <s v=""/>
    <n v="61"/>
    <n v="3"/>
    <s v=""/>
    <s v="01015425491"/>
    <s v="I49.5"/>
    <x v="2"/>
    <n v="8"/>
    <s v="219"/>
    <n v="1102"/>
    <x v="18"/>
    <n v="256135"/>
    <x v="0"/>
    <n v="1"/>
  </r>
  <r>
    <n v="6.3010506303101002E+23"/>
    <s v="CB9E3759BBF442E9AD808D942228E141"/>
    <n v="1"/>
    <d v="2024-02-15T00:00:00"/>
    <s v="VR63240001"/>
    <s v=""/>
    <n v="2024"/>
    <n v="1"/>
    <n v="342"/>
    <n v="141595"/>
    <s v="6357920830000332"/>
    <s v="36000"/>
    <n v="1"/>
    <s v=""/>
    <n v="53"/>
    <n v="3"/>
    <s v=""/>
    <s v="01028873628"/>
    <s v="I21.1"/>
    <x v="2"/>
    <n v="6"/>
    <s v="183"/>
    <n v="47"/>
    <x v="3"/>
    <n v="199124"/>
    <x v="0"/>
    <n v="1"/>
  </r>
  <r>
    <n v="6.3010106303100998E+23"/>
    <s v="2A1E530FF78C4DD3804AC1EFE9B8E55E"/>
    <n v="16050"/>
    <d v="2024-02-15T00:00:00"/>
    <s v="VR63240001"/>
    <s v=""/>
    <n v="2024"/>
    <n v="1"/>
    <n v="343"/>
    <n v="141596"/>
    <s v="6376350836000150"/>
    <s v="36000"/>
    <n v="1"/>
    <s v=""/>
    <n v="77"/>
    <n v="3"/>
    <s v=""/>
    <s v="01082100101"/>
    <s v="H35.3"/>
    <x v="7"/>
    <n v="7"/>
    <s v="213"/>
    <n v="61"/>
    <x v="12"/>
    <n v="75312"/>
    <x v="0"/>
    <n v="1"/>
  </r>
  <r>
    <n v="6.3010106303100998E+23"/>
    <s v="E6148A95652D46779C111E085413B664"/>
    <n v="16309"/>
    <d v="2024-02-15T00:00:00"/>
    <s v="VR63240001"/>
    <s v=""/>
    <n v="2024"/>
    <n v="1"/>
    <n v="344"/>
    <n v="141597"/>
    <s v="6351720839000580"/>
    <s v="36000"/>
    <n v="1"/>
    <s v=""/>
    <n v="51"/>
    <n v="1"/>
    <s v="ЮЛ"/>
    <s v="416501"/>
    <s v="H33.0"/>
    <x v="7"/>
    <n v="7"/>
    <s v="213"/>
    <n v="61"/>
    <x v="12"/>
    <n v="75312"/>
    <x v="0"/>
    <n v="1"/>
  </r>
  <r>
    <n v="6.3010106303100998E+23"/>
    <s v="EC29A854406D40E9B7FFFA5AFC2C706F"/>
    <n v="15859"/>
    <d v="2024-02-15T00:00:00"/>
    <s v="VR63240001"/>
    <s v=""/>
    <n v="2024"/>
    <n v="1"/>
    <n v="345"/>
    <n v="141598"/>
    <s v="6373940834001110"/>
    <s v="36000"/>
    <n v="1"/>
    <s v=""/>
    <n v="73"/>
    <n v="3"/>
    <s v=""/>
    <s v="01136714933"/>
    <s v="H43.3"/>
    <x v="7"/>
    <n v="3"/>
    <s v="213"/>
    <n v="61"/>
    <x v="12"/>
    <n v="75312"/>
    <x v="0"/>
    <n v="1"/>
  </r>
  <r>
    <n v="6.3010106303100998E+23"/>
    <s v="EF9E8538A19F4993B04503B513B45888"/>
    <n v="16041"/>
    <d v="2024-02-15T00:00:00"/>
    <s v="VR63240001"/>
    <s v=""/>
    <n v="2024"/>
    <n v="1"/>
    <n v="346"/>
    <n v="141599"/>
    <s v="6358620818000663"/>
    <s v="36000"/>
    <n v="1"/>
    <s v=""/>
    <n v="50"/>
    <n v="3"/>
    <s v=""/>
    <s v="01049455009"/>
    <s v="H33.0"/>
    <x v="7"/>
    <n v="5"/>
    <s v="213"/>
    <n v="61"/>
    <x v="12"/>
    <n v="75312"/>
    <x v="0"/>
    <n v="1"/>
  </r>
  <r>
    <n v="6.3010506303101002E+23"/>
    <s v="CC9C95672749430EA4833DC7D22B28B0"/>
    <n v="1"/>
    <d v="2024-02-15T00:00:00"/>
    <s v="VR63240001"/>
    <s v=""/>
    <n v="2024"/>
    <n v="1"/>
    <n v="347"/>
    <n v="141600"/>
    <s v="6353240831000908"/>
    <s v="36000"/>
    <n v="1"/>
    <s v=""/>
    <n v="66"/>
    <n v="3"/>
    <s v=""/>
    <s v="01162490442"/>
    <s v="I21.4"/>
    <x v="2"/>
    <n v="7"/>
    <s v="183"/>
    <n v="47"/>
    <x v="1"/>
    <n v="147972"/>
    <x v="0"/>
    <n v="1"/>
  </r>
  <r>
    <n v="6.3010506303101002E+23"/>
    <s v="CF13E07B92C04F879836BE49A0B8C791"/>
    <n v="1"/>
    <d v="2024-02-15T00:00:00"/>
    <s v="VR63240001"/>
    <s v=""/>
    <n v="2024"/>
    <n v="1"/>
    <n v="348"/>
    <n v="141601"/>
    <s v="6354340838000486"/>
    <s v="36000"/>
    <n v="1"/>
    <s v=""/>
    <n v="67"/>
    <n v="3"/>
    <s v=""/>
    <s v="01153323579"/>
    <s v="I20.8"/>
    <x v="2"/>
    <n v="3"/>
    <s v="545"/>
    <n v="2634"/>
    <x v="27"/>
    <n v="287307"/>
    <x v="0"/>
    <n v="1"/>
  </r>
  <r>
    <n v="6.3010506303101002E+23"/>
    <s v="CF23E075BACF4E9987D3C5B0FF40C60E"/>
    <n v="1"/>
    <d v="2024-02-15T00:00:00"/>
    <s v="VR63240001"/>
    <s v=""/>
    <n v="2024"/>
    <n v="1"/>
    <n v="349"/>
    <n v="141602"/>
    <s v="6349530843000996"/>
    <s v="36000"/>
    <n v="1"/>
    <s v=""/>
    <n v="59"/>
    <n v="3"/>
    <s v=""/>
    <s v="01167318043"/>
    <s v="I21.4"/>
    <x v="2"/>
    <n v="6"/>
    <s v="183"/>
    <n v="47"/>
    <x v="1"/>
    <n v="147972"/>
    <x v="0"/>
    <n v="1"/>
  </r>
  <r>
    <n v="6.3010506303101002E+23"/>
    <s v="D9A489160F95496B81B233735082E117"/>
    <n v="1"/>
    <d v="2024-02-15T00:00:00"/>
    <s v="VR63240001"/>
    <s v=""/>
    <n v="2024"/>
    <n v="1"/>
    <n v="350"/>
    <n v="141603"/>
    <s v="6368260883000542"/>
    <s v="36000"/>
    <n v="2"/>
    <s v=""/>
    <n v="86"/>
    <n v="3"/>
    <s v=""/>
    <s v="01072679729"/>
    <s v="I44.2"/>
    <x v="2"/>
    <n v="2"/>
    <s v="220"/>
    <n v="1103"/>
    <x v="17"/>
    <n v="171011"/>
    <x v="0"/>
    <n v="1"/>
  </r>
  <r>
    <n v="6.3010106303100998E+23"/>
    <s v="823B2242A5AE4415AFF1A7D1363A5499"/>
    <n v="16371"/>
    <d v="2024-02-15T00:00:00"/>
    <s v="VR63240001"/>
    <s v=""/>
    <n v="2024"/>
    <n v="1"/>
    <n v="351"/>
    <n v="141604"/>
    <s v="6355240827000498"/>
    <s v="36000"/>
    <n v="1"/>
    <s v=""/>
    <n v="66"/>
    <n v="3"/>
    <s v=""/>
    <s v="01131379202"/>
    <s v="H33.0"/>
    <x v="7"/>
    <n v="3"/>
    <s v="213"/>
    <n v="61"/>
    <x v="12"/>
    <n v="75312"/>
    <x v="0"/>
    <n v="1"/>
  </r>
  <r>
    <n v="6.3010506303101002E+23"/>
    <s v="D9C69AB6932246849C19742362A817D1"/>
    <n v="1"/>
    <d v="2024-02-15T00:00:00"/>
    <s v="VR63240001"/>
    <s v=""/>
    <n v="2024"/>
    <n v="1"/>
    <n v="352"/>
    <n v="141605"/>
    <s v="6358840828000558"/>
    <s v="36000"/>
    <n v="1"/>
    <s v=""/>
    <n v="72"/>
    <n v="3"/>
    <s v=""/>
    <s v="6358840828000558"/>
    <s v="I21.1"/>
    <x v="2"/>
    <n v="15"/>
    <s v="183"/>
    <n v="47"/>
    <x v="3"/>
    <n v="199124"/>
    <x v="0"/>
    <n v="1"/>
  </r>
  <r>
    <n v="6.3010506303101002E+23"/>
    <s v="DF48C5A1E3F14FEE8233ABD281AABF2B"/>
    <n v="1"/>
    <d v="2024-02-15T00:00:00"/>
    <s v="VR63240001"/>
    <s v=""/>
    <n v="2024"/>
    <n v="1"/>
    <n v="353"/>
    <n v="141606"/>
    <s v="6351930839000791"/>
    <s v="36000"/>
    <n v="1"/>
    <s v=""/>
    <n v="63"/>
    <n v="3"/>
    <s v=""/>
    <s v="01142207458"/>
    <s v="I20.0"/>
    <x v="2"/>
    <n v="7"/>
    <s v="545"/>
    <n v="2634"/>
    <x v="27"/>
    <n v="287307"/>
    <x v="0"/>
    <n v="1"/>
  </r>
  <r>
    <n v="6.3010506303101002E+23"/>
    <s v="E06F23CD6E674E39AB0A217C041C725E"/>
    <n v="1"/>
    <d v="2024-02-15T00:00:00"/>
    <s v="VR63240001"/>
    <s v=""/>
    <n v="2024"/>
    <n v="1"/>
    <n v="354"/>
    <n v="141607"/>
    <s v="6373950887000554"/>
    <s v="36000"/>
    <n v="2"/>
    <s v=""/>
    <n v="83"/>
    <n v="3"/>
    <s v=""/>
    <s v="01083272211"/>
    <s v="I49.5"/>
    <x v="2"/>
    <n v="10"/>
    <s v="220"/>
    <n v="1103"/>
    <x v="17"/>
    <n v="171011"/>
    <x v="0"/>
    <n v="1"/>
  </r>
  <r>
    <n v="6.3010506303101002E+23"/>
    <s v="E61EA6114F294995826235EFEE53B0A5"/>
    <n v="1"/>
    <d v="2024-02-15T00:00:00"/>
    <s v="VR63240001"/>
    <s v=""/>
    <n v="2024"/>
    <n v="1"/>
    <n v="355"/>
    <n v="141608"/>
    <s v="6358830838000441"/>
    <s v="36000"/>
    <n v="1"/>
    <s v=""/>
    <n v="62"/>
    <n v="3"/>
    <s v=""/>
    <s v="01165128442"/>
    <s v="I21.0"/>
    <x v="2"/>
    <n v="2"/>
    <s v="183"/>
    <n v="46"/>
    <x v="0"/>
    <n v="179013"/>
    <x v="0"/>
    <n v="1"/>
  </r>
  <r>
    <n v="6.3010506303101002E+23"/>
    <s v="E4ED19942F014A119F7909E19D6CD1D4"/>
    <n v="1"/>
    <d v="2024-02-15T00:00:00"/>
    <s v="VR63240001"/>
    <s v=""/>
    <n v="2024"/>
    <n v="1"/>
    <n v="356"/>
    <n v="141609"/>
    <s v="6357240883000315"/>
    <s v="36000"/>
    <n v="2"/>
    <s v=""/>
    <n v="66"/>
    <n v="3"/>
    <s v=""/>
    <s v="01134991904"/>
    <s v="I25.8"/>
    <x v="2"/>
    <n v="5"/>
    <s v="545"/>
    <n v="2634"/>
    <x v="27"/>
    <n v="287307"/>
    <x v="0"/>
    <n v="1"/>
  </r>
  <r>
    <n v="6.3012306303100994E+23"/>
    <s v="447EBC624E9E4BCCA169BD4D5FD45274"/>
    <n v="18709"/>
    <d v="2024-02-15T00:00:00"/>
    <s v="VR63240001"/>
    <s v=""/>
    <n v="2024"/>
    <n v="1"/>
    <n v="357"/>
    <n v="141610"/>
    <s v="6354800824000139"/>
    <s v="36000"/>
    <n v="1"/>
    <s v=""/>
    <n v="32"/>
    <n v="3"/>
    <s v=""/>
    <s v="01073555354"/>
    <s v="I21.9"/>
    <x v="6"/>
    <n v="7"/>
    <s v="183"/>
    <n v="47"/>
    <x v="3"/>
    <n v="199124"/>
    <x v="0"/>
    <n v="1"/>
  </r>
  <r>
    <n v="6.3012306303100994E+23"/>
    <s v="509383D329E540B2B9EB741F31A54FBB"/>
    <n v="18702"/>
    <d v="2024-02-15T00:00:00"/>
    <s v="VR63240001"/>
    <s v=""/>
    <n v="2024"/>
    <n v="1"/>
    <n v="358"/>
    <n v="141611"/>
    <s v="6357710842000234"/>
    <s v="36000"/>
    <n v="1"/>
    <s v=""/>
    <n v="41"/>
    <n v="3"/>
    <s v=""/>
    <s v="01164840064"/>
    <s v="I21.9"/>
    <x v="6"/>
    <n v="7"/>
    <s v="183"/>
    <n v="47"/>
    <x v="1"/>
    <n v="147972"/>
    <x v="0"/>
    <n v="1"/>
  </r>
  <r>
    <n v="6.3012306303100994E+23"/>
    <s v="4BF1D662DC274B51A9C38EE438E54291"/>
    <n v="18713"/>
    <d v="2024-02-15T00:00:00"/>
    <s v="VR63240001"/>
    <s v=""/>
    <n v="2024"/>
    <n v="1"/>
    <n v="359"/>
    <n v="141612"/>
    <s v="6356240882000754"/>
    <s v="36000"/>
    <n v="2"/>
    <s v=""/>
    <n v="66"/>
    <n v="3"/>
    <s v=""/>
    <s v="01157626733"/>
    <s v="I25.8"/>
    <x v="6"/>
    <n v="4"/>
    <s v="493"/>
    <n v="2633"/>
    <x v="14"/>
    <n v="136982"/>
    <x v="0"/>
    <n v="1"/>
  </r>
  <r>
    <n v="6.3012306303100994E+23"/>
    <s v="5B32A76847BA4E4DAA1093E2037F269B"/>
    <n v="18696"/>
    <d v="2024-02-15T00:00:00"/>
    <s v="VR63240001"/>
    <s v=""/>
    <n v="2024"/>
    <n v="1"/>
    <n v="360"/>
    <n v="141613"/>
    <s v="6354140835000285"/>
    <s v="36000"/>
    <n v="1"/>
    <s v=""/>
    <n v="65"/>
    <n v="4"/>
    <s v=""/>
    <s v="02029695812"/>
    <s v="I20.0"/>
    <x v="6"/>
    <n v="4"/>
    <s v="183"/>
    <n v="46"/>
    <x v="0"/>
    <n v="179013"/>
    <x v="0"/>
    <n v="1"/>
  </r>
  <r>
    <n v="6.3012306303100994E+23"/>
    <s v="811BFC9C9D6E4A2FBBAD5710A47414D7"/>
    <n v="18714"/>
    <d v="2024-02-15T00:00:00"/>
    <s v="VR63240001"/>
    <s v=""/>
    <n v="2024"/>
    <n v="1"/>
    <n v="361"/>
    <n v="141614"/>
    <s v="6356230879000149"/>
    <s v="36000"/>
    <n v="2"/>
    <s v=""/>
    <n v="56"/>
    <n v="3"/>
    <s v=""/>
    <s v="01062656737"/>
    <s v="I21.4"/>
    <x v="6"/>
    <n v="6"/>
    <s v="183"/>
    <n v="47"/>
    <x v="1"/>
    <n v="147972"/>
    <x v="0"/>
    <n v="1"/>
  </r>
  <r>
    <n v="6.3012306303100994E+23"/>
    <s v="DFA9517EA66247F28357E3C5783E3323"/>
    <n v="18707"/>
    <d v="2024-02-15T00:00:00"/>
    <s v="VR63240001"/>
    <s v=""/>
    <n v="2024"/>
    <n v="1"/>
    <n v="362"/>
    <n v="141615"/>
    <s v="6358030845000241"/>
    <s v="36000"/>
    <n v="1"/>
    <s v=""/>
    <n v="55"/>
    <n v="3"/>
    <s v=""/>
    <s v="01144023078"/>
    <s v="I21.1"/>
    <x v="6"/>
    <n v="7"/>
    <s v="183"/>
    <n v="46"/>
    <x v="4"/>
    <n v="230121"/>
    <x v="0"/>
    <n v="1"/>
  </r>
  <r>
    <n v="6.3012306303100994E+23"/>
    <s v="E01B57DFA3EB41D9AFB238920747A76D"/>
    <n v="18720"/>
    <d v="2024-02-15T00:00:00"/>
    <s v="VR63240001"/>
    <s v=""/>
    <n v="2024"/>
    <n v="1"/>
    <n v="363"/>
    <n v="141616"/>
    <s v="6347140822000017"/>
    <s v="36000"/>
    <n v="1"/>
    <s v=""/>
    <n v="65"/>
    <n v="3"/>
    <s v=""/>
    <s v="01090721694"/>
    <s v="I21.4"/>
    <x v="6"/>
    <n v="6"/>
    <s v="183"/>
    <n v="47"/>
    <x v="1"/>
    <n v="147972"/>
    <x v="0"/>
    <n v="1"/>
  </r>
  <r>
    <n v="6.3012306303100994E+23"/>
    <s v="F39950AEB2364341AB5DB44402E96746"/>
    <n v="18695"/>
    <d v="2024-02-15T00:00:00"/>
    <s v="VR63240001"/>
    <s v=""/>
    <n v="2024"/>
    <n v="1"/>
    <n v="364"/>
    <n v="141617"/>
    <s v="6348630873000659"/>
    <s v="36000"/>
    <n v="2"/>
    <s v=""/>
    <n v="60"/>
    <n v="3"/>
    <s v=""/>
    <s v="01156773385"/>
    <s v="I22.9"/>
    <x v="6"/>
    <n v="7"/>
    <s v="183"/>
    <n v="46"/>
    <x v="0"/>
    <n v="179013"/>
    <x v="0"/>
    <n v="1"/>
  </r>
  <r>
    <n v="6.3012306303100994E+23"/>
    <s v="12CC78625F9B4C24A315A17C4D05C202"/>
    <n v="18706"/>
    <d v="2024-02-15T00:00:00"/>
    <s v="VR63240001"/>
    <s v=""/>
    <n v="2024"/>
    <n v="1"/>
    <n v="365"/>
    <n v="141618"/>
    <s v="6373250831000069"/>
    <s v="36000"/>
    <n v="1"/>
    <s v=""/>
    <n v="76"/>
    <n v="3"/>
    <s v=""/>
    <s v="01073307338"/>
    <s v="I21.9"/>
    <x v="6"/>
    <n v="9"/>
    <s v="183"/>
    <n v="46"/>
    <x v="0"/>
    <n v="179013"/>
    <x v="0"/>
    <n v="1"/>
  </r>
  <r>
    <n v="6.3012306303100994E+23"/>
    <s v="1D9C0B9D13FA48CFBAF4474370166152"/>
    <n v="18705"/>
    <d v="2024-02-15T00:00:00"/>
    <s v="VR63240001"/>
    <s v=""/>
    <n v="2024"/>
    <n v="1"/>
    <n v="366"/>
    <n v="141619"/>
    <s v="6357230833000424"/>
    <s v="36000"/>
    <n v="1"/>
    <s v=""/>
    <n v="56"/>
    <n v="3"/>
    <s v=""/>
    <s v="01152711861"/>
    <s v="I21.4"/>
    <x v="6"/>
    <n v="7"/>
    <s v="183"/>
    <n v="47"/>
    <x v="1"/>
    <n v="147972"/>
    <x v="0"/>
    <n v="1"/>
  </r>
  <r>
    <n v="6.3004706303100997E+23"/>
    <s v="0FD87D2FE3E2D7BDE0630D003F0A34FE"/>
    <n v="1"/>
    <d v="2024-02-15T00:00:00"/>
    <s v="VR63240001"/>
    <s v=""/>
    <n v="2024"/>
    <n v="1"/>
    <n v="367"/>
    <n v="141620"/>
    <s v="6354930845000154"/>
    <s v="36000"/>
    <n v="1"/>
    <s v=""/>
    <n v="63"/>
    <n v="3"/>
    <s v=""/>
    <s v="01168224378"/>
    <s v="I44.1"/>
    <x v="8"/>
    <n v="4"/>
    <s v="219"/>
    <n v="1102"/>
    <x v="18"/>
    <n v="256135"/>
    <x v="0"/>
    <n v="1"/>
  </r>
  <r>
    <n v="6.3004706303100997E+23"/>
    <s v="0FD87D2FE402D7BDE0630D003F0A34FE"/>
    <n v="1"/>
    <d v="2024-02-15T00:00:00"/>
    <s v="VR63240001"/>
    <s v=""/>
    <n v="2024"/>
    <n v="1"/>
    <n v="368"/>
    <n v="141621"/>
    <s v="6370050876000260"/>
    <s v="36000"/>
    <n v="2"/>
    <s v=""/>
    <n v="74"/>
    <n v="3"/>
    <s v=""/>
    <s v="01166045275"/>
    <s v="I21.4"/>
    <x v="8"/>
    <n v="8"/>
    <s v="183"/>
    <n v="47"/>
    <x v="1"/>
    <n v="147972"/>
    <x v="0"/>
    <n v="1"/>
  </r>
  <r>
    <n v="6.3004706303100997E+23"/>
    <s v="0FD87D2FE42AD7BDE0630D003F0A34FE"/>
    <n v="1"/>
    <d v="2024-02-15T00:00:00"/>
    <s v="VR63240001"/>
    <s v=""/>
    <n v="2024"/>
    <n v="1"/>
    <n v="369"/>
    <n v="141622"/>
    <s v="6348930842000495"/>
    <s v="36000"/>
    <n v="1"/>
    <s v=""/>
    <n v="63"/>
    <n v="3"/>
    <s v=""/>
    <s v="01080000620"/>
    <s v="I20.0"/>
    <x v="8"/>
    <n v="3"/>
    <s v="183"/>
    <n v="47"/>
    <x v="1"/>
    <n v="147972"/>
    <x v="0"/>
    <n v="1"/>
  </r>
  <r>
    <n v="6.3004706303100997E+23"/>
    <s v="0FD87D2FE49AD7BDE0630D003F0A34FE"/>
    <n v="1"/>
    <d v="2024-02-15T00:00:00"/>
    <s v="VR63240001"/>
    <s v=""/>
    <n v="2024"/>
    <n v="1"/>
    <n v="370"/>
    <n v="141623"/>
    <s v="6349340819000412"/>
    <s v="36000"/>
    <n v="1"/>
    <s v=""/>
    <n v="67"/>
    <n v="3"/>
    <s v=""/>
    <s v="01014441966"/>
    <s v="I21.0"/>
    <x v="8"/>
    <n v="10"/>
    <s v="183"/>
    <n v="47"/>
    <x v="3"/>
    <n v="199124"/>
    <x v="0"/>
    <n v="1"/>
  </r>
  <r>
    <n v="6.3004706303100997E+23"/>
    <s v="0FD87D2FE4BBD7BDE0630D003F0A34FE"/>
    <n v="1"/>
    <d v="2024-02-15T00:00:00"/>
    <s v="VR63240001"/>
    <s v=""/>
    <n v="2024"/>
    <n v="1"/>
    <n v="371"/>
    <n v="141624"/>
    <s v="6350740876000096"/>
    <s v="36000"/>
    <n v="2"/>
    <s v=""/>
    <n v="71"/>
    <n v="3"/>
    <s v=""/>
    <s v="01073041828"/>
    <s v="I21.0"/>
    <x v="8"/>
    <n v="1"/>
    <s v="183"/>
    <n v="47"/>
    <x v="3"/>
    <n v="199124"/>
    <x v="0"/>
    <n v="1"/>
  </r>
  <r>
    <n v="6.3004706303100997E+23"/>
    <s v="0FD87D2FE4DBD7BDE0630D003F0A34FE"/>
    <n v="1"/>
    <d v="2024-02-15T00:00:00"/>
    <s v="VR63240001"/>
    <s v=""/>
    <n v="2024"/>
    <n v="1"/>
    <n v="372"/>
    <n v="141625"/>
    <s v="6355920822000474"/>
    <s v="36000"/>
    <n v="1"/>
    <s v=""/>
    <n v="53"/>
    <n v="3"/>
    <s v=""/>
    <s v="01095580130"/>
    <s v="I21.1"/>
    <x v="8"/>
    <n v="8"/>
    <s v="183"/>
    <n v="46"/>
    <x v="4"/>
    <n v="230121"/>
    <x v="0"/>
    <n v="1"/>
  </r>
  <r>
    <n v="6.3004706303100997E+23"/>
    <s v="0FD87D2FE506D7BDE0630D003F0A34FE"/>
    <n v="1"/>
    <d v="2024-02-15T00:00:00"/>
    <s v="VR63240001"/>
    <s v=""/>
    <n v="2024"/>
    <n v="1"/>
    <n v="373"/>
    <n v="141626"/>
    <s v="6348340829000403"/>
    <s v="36000"/>
    <n v="1"/>
    <s v=""/>
    <n v="67"/>
    <n v="3"/>
    <s v=""/>
    <s v="01112929956"/>
    <s v="I21.0"/>
    <x v="8"/>
    <n v="7"/>
    <s v="183"/>
    <n v="47"/>
    <x v="3"/>
    <n v="199124"/>
    <x v="0"/>
    <n v="1"/>
  </r>
  <r>
    <n v="6.3023630098030198E+22"/>
    <s v="261E041422B14822B66120FDF999F9A5"/>
    <n v="40379"/>
    <d v="2024-02-15T00:00:00"/>
    <s v="VR63240001"/>
    <s v=""/>
    <n v="2024"/>
    <n v="1"/>
    <n v="374"/>
    <n v="141627"/>
    <s v="6355530848000844"/>
    <s v="36000"/>
    <n v="1"/>
    <s v=""/>
    <n v="59"/>
    <n v="3"/>
    <s v=""/>
    <s v="01046156257"/>
    <s v="I22.1"/>
    <x v="0"/>
    <n v="12"/>
    <s v="183"/>
    <n v="45"/>
    <x v="15"/>
    <n v="260837"/>
    <x v="1"/>
    <n v="1"/>
  </r>
  <r>
    <n v="6.3023630098030198E+22"/>
    <s v="28FB3DB9D2F44CA78C1ED67CD6F57ED6"/>
    <n v="40336"/>
    <d v="2024-02-15T00:00:00"/>
    <s v="VR63240001"/>
    <s v=""/>
    <n v="2024"/>
    <n v="1"/>
    <n v="375"/>
    <n v="141628"/>
    <s v="6353120842001105"/>
    <s v="36000"/>
    <n v="1"/>
    <s v=""/>
    <n v="45"/>
    <n v="3"/>
    <s v=""/>
    <s v="01165758881"/>
    <s v="I20.8"/>
    <x v="0"/>
    <n v="4"/>
    <s v="493"/>
    <n v="2633"/>
    <x v="14"/>
    <n v="136982"/>
    <x v="1"/>
    <n v="1"/>
  </r>
  <r>
    <n v="6.30236300981202E+22"/>
    <s v="F08011FB07A246AAA5CBFD765C5B1755"/>
    <n v="40607"/>
    <d v="2024-02-15T00:00:00"/>
    <s v="VR63240001"/>
    <s v=""/>
    <n v="2024"/>
    <n v="1"/>
    <n v="376"/>
    <n v="141629"/>
    <s v="6347410877001107"/>
    <s v="36000"/>
    <n v="1"/>
    <s v="12511231"/>
    <n v="38"/>
    <n v="3"/>
    <s v=""/>
    <s v="01112594905"/>
    <s v="P91.0"/>
    <x v="0"/>
    <n v="59"/>
    <s v="30"/>
    <n v="219"/>
    <x v="2"/>
    <n v="307267"/>
    <x v="1"/>
    <n v="1"/>
  </r>
  <r>
    <n v="6.30236300981202E+22"/>
    <s v="8732EEAEBF2F4DC4A38BF9C81326B18B"/>
    <n v="40608"/>
    <d v="2024-02-15T00:00:00"/>
    <s v="VR63240001"/>
    <s v=""/>
    <n v="2024"/>
    <n v="1"/>
    <n v="377"/>
    <n v="141630"/>
    <s v="6354110874000900"/>
    <s v="36000"/>
    <n v="2"/>
    <s v="21212231"/>
    <n v="35"/>
    <n v="3"/>
    <s v=""/>
    <s v="01012253098"/>
    <s v="P07.0"/>
    <x v="0"/>
    <n v="37"/>
    <s v="469"/>
    <n v="217"/>
    <x v="30"/>
    <n v="626899"/>
    <x v="1"/>
    <n v="1"/>
  </r>
  <r>
    <n v="6.3023630050030298E+22"/>
    <s v="10C36AB8E4237561E0632880A8C07D62"/>
    <n v="1"/>
    <d v="2024-02-15T00:00:00"/>
    <s v="VR63240001"/>
    <s v=""/>
    <n v="2024"/>
    <n v="1"/>
    <n v="378"/>
    <n v="141631"/>
    <s v="6397989797000025"/>
    <s v="36000"/>
    <n v="2"/>
    <s v=""/>
    <n v="13"/>
    <n v="3"/>
    <s v=""/>
    <s v="01159947947"/>
    <s v="M08.1"/>
    <x v="1"/>
    <n v="1"/>
    <s v="491"/>
    <n v="2714"/>
    <x v="31"/>
    <n v="209420"/>
    <x v="1"/>
    <n v="1"/>
  </r>
  <r>
    <n v="6.3023630050030298E+22"/>
    <s v="10C36AB8E4317561E0632880A8C07D62"/>
    <n v="1"/>
    <d v="2024-02-15T00:00:00"/>
    <s v="VR63240001"/>
    <s v=""/>
    <n v="2024"/>
    <n v="1"/>
    <n v="379"/>
    <n v="141632"/>
    <s v="6397299728000338"/>
    <s v="36000"/>
    <n v="1"/>
    <s v=""/>
    <n v="16"/>
    <n v="3"/>
    <s v=""/>
    <s v="01134343797"/>
    <s v="M08.4"/>
    <x v="1"/>
    <n v="1"/>
    <s v="491"/>
    <n v="2714"/>
    <x v="31"/>
    <n v="209420"/>
    <x v="1"/>
    <n v="1"/>
  </r>
  <r>
    <n v="6.3023630050030298E+22"/>
    <s v="10C36AB8E43F7561E0632880A8C07D62"/>
    <n v="1"/>
    <d v="2024-02-15T00:00:00"/>
    <s v="VR63240001"/>
    <s v=""/>
    <n v="2024"/>
    <n v="1"/>
    <n v="380"/>
    <n v="141633"/>
    <s v="6397989797000025"/>
    <s v="36000"/>
    <n v="2"/>
    <s v=""/>
    <n v="13"/>
    <n v="3"/>
    <s v=""/>
    <s v="01159947947"/>
    <s v="M08.1"/>
    <x v="1"/>
    <n v="1"/>
    <s v="491"/>
    <n v="2714"/>
    <x v="31"/>
    <n v="209420"/>
    <x v="1"/>
    <n v="1"/>
  </r>
  <r>
    <n v="6.3023630050030298E+22"/>
    <s v="10C36AB8E44D7561E0632880A8C07D62"/>
    <n v="1"/>
    <d v="2024-02-15T00:00:00"/>
    <s v="VR63240001"/>
    <s v=""/>
    <n v="2024"/>
    <n v="1"/>
    <n v="381"/>
    <n v="141634"/>
    <s v="6397299728000338"/>
    <s v="36000"/>
    <n v="1"/>
    <s v=""/>
    <n v="16"/>
    <n v="3"/>
    <s v=""/>
    <s v="01134343797"/>
    <s v="M08.4"/>
    <x v="1"/>
    <n v="1"/>
    <s v="491"/>
    <n v="2714"/>
    <x v="31"/>
    <n v="209420"/>
    <x v="1"/>
    <n v="1"/>
  </r>
  <r>
    <n v="6.3023630050030298E+22"/>
    <s v="10C36AB8E45B7561E0632880A8C07D62"/>
    <n v="1"/>
    <d v="2024-02-15T00:00:00"/>
    <s v="VR63240001"/>
    <s v=""/>
    <n v="2024"/>
    <n v="1"/>
    <n v="382"/>
    <n v="141635"/>
    <s v="6397299728000338"/>
    <s v="36000"/>
    <n v="1"/>
    <s v=""/>
    <n v="16"/>
    <n v="3"/>
    <s v=""/>
    <s v="01134343797"/>
    <s v="M08.4"/>
    <x v="1"/>
    <n v="1"/>
    <s v="491"/>
    <n v="2714"/>
    <x v="31"/>
    <n v="209420"/>
    <x v="1"/>
    <n v="1"/>
  </r>
  <r>
    <n v="6.3023630107120102E+22"/>
    <s v="104CC1C8FB5F572CE0630100007F7430"/>
    <n v="68253"/>
    <d v="2024-02-15T00:00:00"/>
    <s v="VR63240001"/>
    <s v=""/>
    <n v="2024"/>
    <n v="1"/>
    <n v="383"/>
    <n v="141636"/>
    <s v="6358340832000124"/>
    <s v="36000"/>
    <n v="1"/>
    <s v=""/>
    <n v="68"/>
    <n v="3"/>
    <s v=""/>
    <s v="01130716218"/>
    <s v="I20.8"/>
    <x v="9"/>
    <n v="4"/>
    <s v="494"/>
    <n v="46"/>
    <x v="16"/>
    <n v="162640"/>
    <x v="1"/>
    <n v="1"/>
  </r>
  <r>
    <n v="6.3023630107120102E+22"/>
    <s v="10E66ECB400D115BE0630100007F99DC"/>
    <n v="68360"/>
    <d v="2024-02-15T00:00:00"/>
    <s v="VR63240001"/>
    <s v=""/>
    <n v="2024"/>
    <n v="1"/>
    <n v="384"/>
    <n v="141637"/>
    <s v="6348040837000482"/>
    <s v="36000"/>
    <n v="1"/>
    <s v=""/>
    <n v="64"/>
    <n v="3"/>
    <s v=""/>
    <s v="01091841525"/>
    <s v="I20.8"/>
    <x v="9"/>
    <n v="4"/>
    <s v="493"/>
    <n v="2633"/>
    <x v="14"/>
    <n v="136982"/>
    <x v="1"/>
    <n v="1"/>
  </r>
  <r>
    <n v="6.3023630107120102E+22"/>
    <s v="10E66ECB4014115BE0630100007F99DC"/>
    <n v="68355"/>
    <d v="2024-02-15T00:00:00"/>
    <s v="VR63240001"/>
    <s v=""/>
    <n v="2024"/>
    <n v="1"/>
    <n v="385"/>
    <n v="141638"/>
    <s v="6351140845000559"/>
    <s v="36000"/>
    <n v="1"/>
    <s v=""/>
    <n v="65"/>
    <n v="3"/>
    <s v=""/>
    <s v="01104567874"/>
    <s v="I20.8"/>
    <x v="9"/>
    <n v="5"/>
    <s v="493"/>
    <n v="2633"/>
    <x v="14"/>
    <n v="136982"/>
    <x v="1"/>
    <n v="1"/>
  </r>
  <r>
    <n v="6.3023630107120102E+22"/>
    <s v="10E66ECB401A115BE0630100007F99DC"/>
    <n v="68348"/>
    <d v="2024-02-15T00:00:00"/>
    <s v="VR63240001"/>
    <s v=""/>
    <n v="2024"/>
    <n v="1"/>
    <n v="386"/>
    <n v="141639"/>
    <s v="6352830842000243"/>
    <s v="36000"/>
    <n v="1"/>
    <s v=""/>
    <n v="62"/>
    <n v="3"/>
    <s v=""/>
    <s v="01080003522"/>
    <s v="I20.8"/>
    <x v="9"/>
    <n v="5"/>
    <s v="495"/>
    <n v="45"/>
    <x v="25"/>
    <n v="202067"/>
    <x v="1"/>
    <n v="1"/>
  </r>
  <r>
    <n v="6.3023630101030099E+22"/>
    <s v="35E8A09B6A7543AB82AEA35A26B4462C"/>
    <n v="16275"/>
    <d v="2024-02-15T00:00:00"/>
    <s v="VR63240001"/>
    <s v=""/>
    <n v="2024"/>
    <n v="1"/>
    <n v="387"/>
    <n v="141640"/>
    <s v="6352440820000460"/>
    <s v="36000"/>
    <n v="1"/>
    <s v=""/>
    <n v="68"/>
    <n v="3"/>
    <s v=""/>
    <s v="01096658177"/>
    <s v="H40.1"/>
    <x v="7"/>
    <n v="5"/>
    <s v="182"/>
    <n v="2629"/>
    <x v="12"/>
    <n v="75312"/>
    <x v="1"/>
    <n v="1"/>
  </r>
  <r>
    <n v="6.3023630101030099E+22"/>
    <s v="44094B5D3EF348E09DA26725076042FC"/>
    <n v="16052"/>
    <d v="2024-02-15T00:00:00"/>
    <s v="VR63240001"/>
    <s v=""/>
    <n v="2024"/>
    <n v="1"/>
    <n v="388"/>
    <n v="141641"/>
    <s v="6347520829000518"/>
    <s v="36000"/>
    <n v="1"/>
    <s v=""/>
    <n v="49"/>
    <n v="3"/>
    <s v=""/>
    <s v="01112727277"/>
    <s v="H43.3"/>
    <x v="7"/>
    <n v="9"/>
    <s v="213"/>
    <n v="61"/>
    <x v="12"/>
    <n v="75312"/>
    <x v="1"/>
    <n v="1"/>
  </r>
  <r>
    <n v="6.3023630101030099E+22"/>
    <s v="5EF4B2361BF64A458BDC673B4456B148"/>
    <n v="16247"/>
    <d v="2024-02-15T00:00:00"/>
    <s v="VR63240001"/>
    <s v=""/>
    <n v="2024"/>
    <n v="1"/>
    <n v="389"/>
    <n v="141642"/>
    <s v="6353920892000299"/>
    <s v="36000"/>
    <n v="2"/>
    <s v=""/>
    <n v="53"/>
    <n v="3"/>
    <s v=""/>
    <s v="01062119871"/>
    <s v="H33.0"/>
    <x v="7"/>
    <n v="8"/>
    <s v="213"/>
    <n v="61"/>
    <x v="12"/>
    <n v="75312"/>
    <x v="1"/>
    <n v="1"/>
  </r>
  <r>
    <n v="6.3011206302301005E+23"/>
    <s v="102D6A6D116CADCFE0630C003F0AC2B2"/>
    <n v="1"/>
    <d v="2024-02-15T00:00:00"/>
    <s v="VR63240001"/>
    <s v=""/>
    <n v="2024"/>
    <n v="1"/>
    <n v="390"/>
    <n v="141643"/>
    <s v="6357530835000169"/>
    <s v="36000"/>
    <n v="1"/>
    <s v=""/>
    <n v="59"/>
    <n v="3"/>
    <s v=""/>
    <s v="01118463995"/>
    <s v="I21.0"/>
    <x v="10"/>
    <n v="1"/>
    <s v="183"/>
    <n v="45"/>
    <x v="15"/>
    <n v="260837"/>
    <x v="1"/>
    <n v="1"/>
  </r>
  <r>
    <n v="6.3009806303110994E+23"/>
    <s v="0F83466F66E6B12FE0630D003F0A010B"/>
    <n v="1"/>
    <d v="2024-02-15T00:00:00"/>
    <s v="VR63240001"/>
    <s v=""/>
    <n v="2024"/>
    <n v="1"/>
    <n v="391"/>
    <n v="141644"/>
    <s v="6394679729000085"/>
    <s v="36000"/>
    <n v="1"/>
    <s v=""/>
    <n v="0"/>
    <n v="3"/>
    <s v=""/>
    <s v="6394679729000085"/>
    <s v="Q62.2"/>
    <x v="0"/>
    <n v="10"/>
    <s v="199"/>
    <n v="1051"/>
    <x v="32"/>
    <n v="117215"/>
    <x v="0"/>
    <n v="1"/>
  </r>
  <r>
    <n v="6.3009806303100995E+23"/>
    <s v="265D4555AE24437682A514BF02730A16"/>
    <n v="40823"/>
    <d v="2024-02-15T00:00:00"/>
    <s v="VR63240001"/>
    <s v=""/>
    <n v="2024"/>
    <n v="1"/>
    <n v="392"/>
    <n v="141645"/>
    <s v="6350240822000241"/>
    <s v="36000"/>
    <n v="1"/>
    <s v=""/>
    <n v="66"/>
    <n v="3"/>
    <s v=""/>
    <s v="01161059898"/>
    <s v="I21.1"/>
    <x v="0"/>
    <n v="12"/>
    <s v="183"/>
    <n v="47"/>
    <x v="3"/>
    <n v="199124"/>
    <x v="0"/>
    <n v="1"/>
  </r>
  <r>
    <n v="6.3010706303101004E+23"/>
    <s v="10E66ECB4011115BE0630100007F99DC"/>
    <n v="68354"/>
    <d v="2024-02-15T00:00:00"/>
    <s v="VR63240001"/>
    <s v=""/>
    <n v="2024"/>
    <n v="1"/>
    <n v="393"/>
    <n v="141646"/>
    <s v="6352000870000057"/>
    <s v="36000"/>
    <n v="2"/>
    <s v=""/>
    <n v="24"/>
    <n v="3"/>
    <s v=""/>
    <s v="01123151411"/>
    <s v="M17.3"/>
    <x v="9"/>
    <n v="10"/>
    <s v="187"/>
    <n v="37"/>
    <x v="22"/>
    <n v="165709"/>
    <x v="0"/>
    <n v="1"/>
  </r>
  <r>
    <n v="6.3010406302300996E+23"/>
    <s v="87D3673F9BFC458CB9922674A27B0A57"/>
    <n v="71144"/>
    <d v="2024-02-15T00:00:00"/>
    <s v="VR63240001"/>
    <s v=""/>
    <n v="2024"/>
    <n v="1"/>
    <n v="394"/>
    <n v="141647"/>
    <s v="6378050848005530"/>
    <s v="36000"/>
    <n v="1"/>
    <s v=""/>
    <n v="75"/>
    <n v="3"/>
    <s v=""/>
    <s v="6378050848005530"/>
    <s v="C34.1"/>
    <x v="5"/>
    <n v="7"/>
    <s v="178"/>
    <n v="87"/>
    <x v="8"/>
    <n v="201977"/>
    <x v="1"/>
    <n v="1"/>
  </r>
  <r>
    <n v="6.3010406303101001E+23"/>
    <s v="11DD32ACC49345E6B601A07D39465978"/>
    <n v="70297"/>
    <d v="2024-02-15T00:00:00"/>
    <s v="VR63240001"/>
    <s v=""/>
    <n v="2024"/>
    <n v="1"/>
    <n v="395"/>
    <n v="141648"/>
    <s v="6350420883000211"/>
    <s v="36000"/>
    <n v="2"/>
    <s v=""/>
    <n v="48"/>
    <n v="4"/>
    <s v=""/>
    <s v="02028105234"/>
    <s v="C78.0"/>
    <x v="5"/>
    <n v="20"/>
    <s v="487"/>
    <n v="1120"/>
    <x v="33"/>
    <n v="234037"/>
    <x v="0"/>
    <n v="1"/>
  </r>
  <r>
    <n v="6.3009806303100995E+23"/>
    <s v="686117228AE548BAB3AB65432DE47C12"/>
    <n v="40755"/>
    <d v="2024-02-15T00:00:00"/>
    <s v="VR63240001"/>
    <s v=""/>
    <n v="2024"/>
    <n v="1"/>
    <n v="396"/>
    <n v="141649"/>
    <s v="6357340830001067"/>
    <s v="36000"/>
    <n v="1"/>
    <s v=""/>
    <n v="67"/>
    <n v="3"/>
    <s v=""/>
    <s v="01011136504"/>
    <s v="I22.0"/>
    <x v="0"/>
    <n v="10"/>
    <s v="183"/>
    <n v="45"/>
    <x v="15"/>
    <n v="260837"/>
    <x v="0"/>
    <n v="1"/>
  </r>
  <r>
    <n v="6.3010406303101001E+23"/>
    <s v="300266CEEEA742C3B4ACBF1D25666CDD"/>
    <n v="70296"/>
    <d v="2024-02-15T00:00:00"/>
    <s v="VR63240001"/>
    <s v=""/>
    <n v="2024"/>
    <n v="1"/>
    <n v="397"/>
    <n v="141650"/>
    <s v="6355540872000610"/>
    <s v="36000"/>
    <n v="2"/>
    <s v=""/>
    <n v="69"/>
    <n v="4"/>
    <s v=""/>
    <s v="02027593624"/>
    <s v="C78.0"/>
    <x v="5"/>
    <n v="17"/>
    <s v="487"/>
    <n v="1120"/>
    <x v="33"/>
    <n v="234037"/>
    <x v="0"/>
    <n v="1"/>
  </r>
  <r>
    <n v="6.3009806303100995E+23"/>
    <s v="131D539BFB0E4E8A890BAC631BE11BF9"/>
    <n v="40749"/>
    <d v="2024-02-15T00:00:00"/>
    <s v="VR63240001"/>
    <s v=""/>
    <n v="2024"/>
    <n v="1"/>
    <n v="398"/>
    <n v="141651"/>
    <s v="8154240838000262"/>
    <s v="36000"/>
    <n v="1"/>
    <s v=""/>
    <n v="66"/>
    <n v="3"/>
    <s v=""/>
    <s v="01079201158"/>
    <s v="I21.1"/>
    <x v="0"/>
    <n v="13"/>
    <s v="183"/>
    <n v="46"/>
    <x v="4"/>
    <n v="230121"/>
    <x v="0"/>
    <n v="1"/>
  </r>
  <r>
    <n v="6.3010506303101002E+23"/>
    <s v="5199D307343B4A0FA8C8AD8BB5D34FF2"/>
    <n v="1"/>
    <d v="2024-02-15T00:00:00"/>
    <s v="VR63240001"/>
    <s v=""/>
    <n v="2024"/>
    <n v="1"/>
    <n v="399"/>
    <n v="141652"/>
    <s v="6358330822000218"/>
    <s v="36000"/>
    <n v="1"/>
    <s v=""/>
    <n v="57"/>
    <n v="3"/>
    <s v=""/>
    <s v="6358330822000218"/>
    <s v="I49.5"/>
    <x v="2"/>
    <n v="3"/>
    <s v="219"/>
    <n v="1102"/>
    <x v="18"/>
    <n v="256135"/>
    <x v="0"/>
    <n v="1"/>
  </r>
  <r>
    <n v="6.3023630047030003E+22"/>
    <s v="10D96D6CED4CC9A4E0630C003F0ACD3E"/>
    <n v="1"/>
    <d v="2024-02-15T00:00:00"/>
    <s v="VR63240001"/>
    <s v=""/>
    <n v="2024"/>
    <n v="1"/>
    <n v="400"/>
    <n v="141653"/>
    <s v="6355840845000360"/>
    <s v="36000"/>
    <n v="1"/>
    <s v=""/>
    <n v="72"/>
    <n v="3"/>
    <s v=""/>
    <s v="01084415374"/>
    <s v="I22.1"/>
    <x v="8"/>
    <n v="9"/>
    <s v="183"/>
    <n v="47"/>
    <x v="3"/>
    <n v="199124"/>
    <x v="1"/>
    <n v="1"/>
  </r>
  <r>
    <n v="6.3023630123030003E+22"/>
    <s v="B5820BC8D45940699CC09FFA1FC59B49"/>
    <n v="18715"/>
    <d v="2024-02-15T00:00:00"/>
    <s v="VR63240001"/>
    <s v=""/>
    <n v="2024"/>
    <n v="1"/>
    <n v="401"/>
    <n v="141654"/>
    <s v="6368940839000346"/>
    <s v="36000"/>
    <n v="1"/>
    <s v=""/>
    <n v="73"/>
    <n v="3"/>
    <s v=""/>
    <s v="01069322294"/>
    <s v="I21.9"/>
    <x v="6"/>
    <n v="7"/>
    <s v="183"/>
    <n v="46"/>
    <x v="0"/>
    <n v="179013"/>
    <x v="1"/>
    <n v="1"/>
  </r>
  <r>
    <n v="6.3023630047030003E+22"/>
    <s v="10D9C1DD6A4A5B78E0630D003F0A9086"/>
    <n v="1"/>
    <d v="2024-02-15T00:00:00"/>
    <s v="VR63240001"/>
    <s v=""/>
    <n v="2024"/>
    <n v="1"/>
    <n v="402"/>
    <n v="141655"/>
    <s v="8156730823000911"/>
    <s v="36000"/>
    <n v="1"/>
    <s v=""/>
    <n v="61"/>
    <n v="3"/>
    <s v=""/>
    <s v="8156730823000911"/>
    <s v="I21.0"/>
    <x v="8"/>
    <n v="9"/>
    <s v="183"/>
    <n v="47"/>
    <x v="3"/>
    <n v="199124"/>
    <x v="1"/>
    <n v="1"/>
  </r>
  <r>
    <n v="6.3023630105030097E+22"/>
    <s v="0B535022FF1A470AB885C395148DF898"/>
    <n v="1"/>
    <d v="2024-02-15T00:00:00"/>
    <s v="VR63240001"/>
    <s v=""/>
    <n v="2024"/>
    <n v="1"/>
    <n v="403"/>
    <n v="141656"/>
    <s v="6369160873000339"/>
    <s v="36000"/>
    <n v="2"/>
    <s v=""/>
    <n v="85"/>
    <n v="4"/>
    <s v=""/>
    <s v="02033703224"/>
    <s v="I25.8"/>
    <x v="2"/>
    <n v="5"/>
    <s v="493"/>
    <n v="2633"/>
    <x v="14"/>
    <n v="136982"/>
    <x v="1"/>
    <n v="1"/>
  </r>
  <r>
    <n v="6.3023630050030298E+22"/>
    <s v="10C42E3AF3602308E0632880A8C0956A"/>
    <n v="1"/>
    <d v="2024-02-15T00:00:00"/>
    <s v="VR63240001"/>
    <s v=""/>
    <n v="2024"/>
    <n v="1"/>
    <n v="404"/>
    <n v="141657"/>
    <s v="6375250884000295"/>
    <s v="36000"/>
    <n v="2"/>
    <s v=""/>
    <n v="76"/>
    <n v="4"/>
    <s v=""/>
    <s v="02027722479"/>
    <s v="I63.4"/>
    <x v="1"/>
    <n v="4"/>
    <s v="472"/>
    <n v="2602"/>
    <x v="34"/>
    <n v="812013"/>
    <x v="1"/>
    <n v="1"/>
  </r>
  <r>
    <n v="6.3023630050030298E+22"/>
    <s v="10C42E3AF6082308E0632880A8C0956A"/>
    <n v="1"/>
    <d v="2024-02-15T00:00:00"/>
    <s v="VR63240001"/>
    <s v=""/>
    <n v="2024"/>
    <n v="1"/>
    <n v="405"/>
    <n v="141658"/>
    <s v="6378360891000555"/>
    <s v="36000"/>
    <n v="2"/>
    <s v=""/>
    <n v="88"/>
    <n v="3"/>
    <s v=""/>
    <s v="01150440844"/>
    <s v="I63.5"/>
    <x v="1"/>
    <n v="4"/>
    <s v="472"/>
    <n v="2602"/>
    <x v="34"/>
    <n v="812013"/>
    <x v="1"/>
    <n v="1"/>
  </r>
  <r>
    <n v="6.3023630050030298E+22"/>
    <s v="10C42E3AF6222308E0632880A8C0956A"/>
    <n v="1"/>
    <d v="2024-02-15T00:00:00"/>
    <s v="VR63240001"/>
    <s v=""/>
    <n v="2024"/>
    <n v="1"/>
    <n v="406"/>
    <n v="141659"/>
    <s v="6356920841000058"/>
    <s v="36000"/>
    <n v="1"/>
    <s v=""/>
    <n v="53"/>
    <n v="3"/>
    <s v=""/>
    <s v="6356920841000058"/>
    <s v="I63.3"/>
    <x v="1"/>
    <n v="12"/>
    <s v="472"/>
    <n v="2602"/>
    <x v="34"/>
    <n v="812013"/>
    <x v="1"/>
    <n v="1"/>
  </r>
  <r>
    <n v="6.3023630050030298E+22"/>
    <s v="10D84DEEF1D543D9E0632880A8C011D6"/>
    <n v="1"/>
    <d v="2024-02-15T00:00:00"/>
    <s v="VR63240001"/>
    <s v=""/>
    <n v="2024"/>
    <n v="1"/>
    <n v="407"/>
    <n v="141660"/>
    <s v="6376050891000018"/>
    <s v="36000"/>
    <n v="2"/>
    <s v=""/>
    <n v="74"/>
    <n v="3"/>
    <s v=""/>
    <s v="01106700611"/>
    <s v="I21.4"/>
    <x v="1"/>
    <n v="7"/>
    <s v="183"/>
    <n v="47"/>
    <x v="1"/>
    <n v="147972"/>
    <x v="1"/>
    <n v="1"/>
  </r>
  <r>
    <n v="6.3023630098030198E+22"/>
    <s v="16E75AC8574840C18F014C26F35D1451"/>
    <n v="40353"/>
    <d v="2024-02-15T00:00:00"/>
    <s v="VR63240001"/>
    <s v=""/>
    <n v="2024"/>
    <n v="1"/>
    <n v="408"/>
    <n v="141661"/>
    <s v="1848630837000130"/>
    <s v="36000"/>
    <n v="1"/>
    <s v=""/>
    <n v="60"/>
    <n v="3"/>
    <s v=""/>
    <s v="01123200190"/>
    <s v="I21.1"/>
    <x v="0"/>
    <n v="25"/>
    <s v="183"/>
    <n v="47"/>
    <x v="3"/>
    <n v="199124"/>
    <x v="1"/>
    <n v="1"/>
  </r>
  <r>
    <n v="6.3023630098030098E+22"/>
    <s v="AD10D9711EFA4728A33101B0E319DF4A"/>
    <n v="40303"/>
    <d v="2024-02-15T00:00:00"/>
    <s v="VR63240001"/>
    <s v=""/>
    <n v="2024"/>
    <n v="1"/>
    <n v="409"/>
    <n v="141662"/>
    <s v="1670750879000302"/>
    <s v="36000"/>
    <n v="2"/>
    <s v=""/>
    <n v="81"/>
    <n v="3"/>
    <s v=""/>
    <s v="01111363785"/>
    <s v="I21.1"/>
    <x v="0"/>
    <n v="5"/>
    <s v="183"/>
    <n v="47"/>
    <x v="3"/>
    <n v="199124"/>
    <x v="1"/>
    <n v="1"/>
  </r>
  <r>
    <n v="6.3010700006311004E+23"/>
    <s v="104CC1C8FB59572CE0630100007F7430"/>
    <n v="68220"/>
    <d v="2024-02-15T00:00:00"/>
    <s v="VR63240001"/>
    <s v=""/>
    <n v="2024"/>
    <n v="1"/>
    <n v="410"/>
    <n v="141663"/>
    <s v="5656320826000067"/>
    <s v="53000"/>
    <n v="1"/>
    <s v=""/>
    <n v="47"/>
    <n v="4"/>
    <s v=""/>
    <s v="5656320826000067"/>
    <s v="M99.4"/>
    <x v="9"/>
    <n v="9"/>
    <s v="206"/>
    <n v="1100"/>
    <x v="9"/>
    <n v="339074"/>
    <x v="2"/>
    <n v="1"/>
  </r>
  <r>
    <n v="6.3023630063029998E+22"/>
    <s v="112C6C2628BBCEC5E06318003F0A9FC5"/>
    <n v="1"/>
    <d v="2024-02-15T00:00:00"/>
    <s v="VR63240001"/>
    <s v=""/>
    <n v="2024"/>
    <n v="1"/>
    <n v="411"/>
    <n v="141664"/>
    <s v="6349040820001074"/>
    <s v="36000"/>
    <n v="1"/>
    <s v=""/>
    <n v="64"/>
    <n v="3"/>
    <s v=""/>
    <s v="01084406594"/>
    <s v="T29.3"/>
    <x v="4"/>
    <n v="23"/>
    <s v="16"/>
    <n v="230"/>
    <x v="35"/>
    <n v="1937988"/>
    <x v="1"/>
    <n v="1"/>
  </r>
  <r>
    <n v="6.3010700006311004E+23"/>
    <s v="111AD834FD4378FAE0630100007F820E"/>
    <n v="68620"/>
    <d v="2024-02-15T00:00:00"/>
    <s v="VR63240001"/>
    <s v=""/>
    <n v="2024"/>
    <n v="1"/>
    <n v="412"/>
    <n v="141665"/>
    <s v="0249230886000276"/>
    <s v="80000"/>
    <n v="2"/>
    <s v=""/>
    <n v="56"/>
    <n v="4"/>
    <s v=""/>
    <s v="0249230886000276"/>
    <s v="M17.3"/>
    <x v="9"/>
    <n v="10"/>
    <s v="499"/>
    <n v="375"/>
    <x v="36"/>
    <n v="195740"/>
    <x v="2"/>
    <n v="1"/>
  </r>
  <r>
    <n v="6.30236301040302E+22"/>
    <s v="26835E70E6C14A08B259BD9C374BF448"/>
    <n v="70281"/>
    <d v="2024-02-15T00:00:00"/>
    <s v="VR63240001"/>
    <s v=""/>
    <n v="2024"/>
    <n v="1"/>
    <n v="413"/>
    <n v="141666"/>
    <s v="6356240835000224"/>
    <s v="36000"/>
    <n v="1"/>
    <s v=""/>
    <n v="66"/>
    <n v="3"/>
    <s v=""/>
    <s v="01081172070"/>
    <s v="C34.0"/>
    <x v="5"/>
    <n v="3"/>
    <s v="32"/>
    <n v="185"/>
    <x v="33"/>
    <n v="234037"/>
    <x v="1"/>
    <n v="1"/>
  </r>
  <r>
    <n v="6.3010506303101002E+23"/>
    <s v="00591AE4340244F3BCBA867158B22ADC"/>
    <n v="1"/>
    <d v="2024-02-15T00:00:00"/>
    <s v="VR63240001"/>
    <s v=""/>
    <n v="2024"/>
    <n v="1"/>
    <n v="414"/>
    <n v="141667"/>
    <s v="6357930891000543"/>
    <s v="36000"/>
    <n v="2"/>
    <s v=""/>
    <n v="63"/>
    <n v="3"/>
    <s v=""/>
    <s v="01079730500"/>
    <s v="I21.1"/>
    <x v="2"/>
    <n v="7"/>
    <s v="183"/>
    <n v="46"/>
    <x v="0"/>
    <n v="179013"/>
    <x v="0"/>
    <n v="1"/>
  </r>
  <r>
    <n v="6.3010506303101002E+23"/>
    <s v="02866F58339446D4A2A8AC555F5C0463"/>
    <n v="1"/>
    <d v="2024-02-15T00:00:00"/>
    <s v="VR63240001"/>
    <s v=""/>
    <n v="2024"/>
    <n v="1"/>
    <n v="415"/>
    <n v="141668"/>
    <s v="6354130837000011"/>
    <s v="36000"/>
    <n v="1"/>
    <s v=""/>
    <n v="55"/>
    <n v="3"/>
    <s v=""/>
    <s v="01164675508"/>
    <s v="I21.1"/>
    <x v="2"/>
    <n v="6"/>
    <s v="183"/>
    <n v="47"/>
    <x v="3"/>
    <n v="199124"/>
    <x v="0"/>
    <n v="1"/>
  </r>
  <r>
    <n v="6.3010506303101002E+23"/>
    <s v="02C1CB9DC95C4B32913A4F0ECDFF9734"/>
    <n v="1"/>
    <d v="2024-02-15T00:00:00"/>
    <s v="VR63240001"/>
    <s v=""/>
    <n v="2024"/>
    <n v="1"/>
    <n v="416"/>
    <n v="141669"/>
    <s v="6375360871000487"/>
    <s v="36000"/>
    <n v="2"/>
    <s v=""/>
    <n v="87"/>
    <n v="3"/>
    <s v=""/>
    <s v="01120015122"/>
    <s v="I48.2"/>
    <x v="2"/>
    <n v="6"/>
    <s v="220"/>
    <n v="1103"/>
    <x v="17"/>
    <n v="171011"/>
    <x v="0"/>
    <n v="1"/>
  </r>
  <r>
    <n v="6.3010506303101002E+23"/>
    <s v="02E4574A59494667B688EE60C07D28EE"/>
    <n v="1"/>
    <d v="2024-02-15T00:00:00"/>
    <s v="VR63240001"/>
    <s v=""/>
    <n v="2024"/>
    <n v="1"/>
    <n v="417"/>
    <n v="141670"/>
    <s v="6367250874000198"/>
    <s v="36000"/>
    <n v="2"/>
    <s v=""/>
    <n v="76"/>
    <n v="3"/>
    <s v=""/>
    <s v="01025703800"/>
    <s v="I49.5"/>
    <x v="2"/>
    <n v="6"/>
    <s v="219"/>
    <n v="1102"/>
    <x v="18"/>
    <n v="256135"/>
    <x v="0"/>
    <n v="1"/>
  </r>
  <r>
    <n v="6.3010506303101002E+23"/>
    <s v="076A4D70259043FEAF874ECBDA952639"/>
    <n v="1"/>
    <d v="2024-02-15T00:00:00"/>
    <s v="VR63240001"/>
    <s v=""/>
    <n v="2024"/>
    <n v="1"/>
    <n v="418"/>
    <n v="141671"/>
    <s v="6347240897000155"/>
    <s v="36000"/>
    <n v="2"/>
    <s v=""/>
    <n v="66"/>
    <n v="3"/>
    <s v=""/>
    <s v="01081209012"/>
    <s v="I21.4"/>
    <x v="2"/>
    <n v="4"/>
    <s v="183"/>
    <n v="47"/>
    <x v="3"/>
    <n v="199124"/>
    <x v="0"/>
    <n v="1"/>
  </r>
  <r>
    <n v="6.3010506303101002E+23"/>
    <s v="0788DD054DCE45F9B5C4216A0DF74FBB"/>
    <n v="1"/>
    <d v="2024-02-15T00:00:00"/>
    <s v="VR63240001"/>
    <s v=""/>
    <n v="2024"/>
    <n v="1"/>
    <n v="419"/>
    <n v="141672"/>
    <s v="6354740822000014"/>
    <s v="36000"/>
    <n v="1"/>
    <s v=""/>
    <n v="71"/>
    <n v="3"/>
    <s v=""/>
    <s v="01170470162"/>
    <s v="I20.0"/>
    <x v="2"/>
    <n v="7"/>
    <s v="183"/>
    <n v="47"/>
    <x v="1"/>
    <n v="147972"/>
    <x v="0"/>
    <n v="1"/>
  </r>
  <r>
    <n v="6.3023630105030097E+22"/>
    <s v="0172390E11794FF78BF6D4DE5F18A16E"/>
    <n v="1"/>
    <d v="2024-02-15T00:00:00"/>
    <s v="VR63240001"/>
    <s v=""/>
    <n v="2024"/>
    <n v="1"/>
    <n v="420"/>
    <n v="141673"/>
    <s v="6352240848001379"/>
    <s v="36000"/>
    <n v="1"/>
    <s v=""/>
    <n v="66"/>
    <n v="3"/>
    <s v=""/>
    <s v="01170202838"/>
    <s v="I21.1"/>
    <x v="2"/>
    <n v="6"/>
    <s v="183"/>
    <n v="46"/>
    <x v="4"/>
    <n v="230121"/>
    <x v="1"/>
    <n v="1"/>
  </r>
  <r>
    <n v="6.3023630105030097E+22"/>
    <s v="0BB12DEE6A644B3B8B1FF574B0010F84"/>
    <n v="1"/>
    <d v="2024-02-15T00:00:00"/>
    <s v="VR63240001"/>
    <s v=""/>
    <n v="2024"/>
    <n v="1"/>
    <n v="421"/>
    <n v="141674"/>
    <s v="6351930841000839"/>
    <s v="36000"/>
    <n v="1"/>
    <s v=""/>
    <n v="63"/>
    <n v="3"/>
    <s v=""/>
    <s v="01120013665"/>
    <s v="I25.8"/>
    <x v="2"/>
    <n v="2"/>
    <s v="493"/>
    <n v="2633"/>
    <x v="14"/>
    <n v="136982"/>
    <x v="1"/>
    <n v="1"/>
  </r>
  <r>
    <n v="6.3023630105030097E+22"/>
    <s v="0C8F7E465EF747128B60C5CB8F096234"/>
    <n v="1"/>
    <d v="2024-02-15T00:00:00"/>
    <s v="VR63240001"/>
    <s v=""/>
    <n v="2024"/>
    <n v="1"/>
    <n v="422"/>
    <n v="141675"/>
    <s v="6369160839000894"/>
    <s v="36000"/>
    <n v="1"/>
    <s v=""/>
    <n v="85"/>
    <n v="3"/>
    <s v=""/>
    <s v="01097015483"/>
    <s v="I21.4"/>
    <x v="2"/>
    <n v="6"/>
    <s v="183"/>
    <n v="46"/>
    <x v="0"/>
    <n v="179013"/>
    <x v="1"/>
    <n v="1"/>
  </r>
  <r>
    <n v="6.3023630105030097E+22"/>
    <s v="0E34AC2778D2447EAD260395A113461B"/>
    <n v="1"/>
    <d v="2024-02-15T00:00:00"/>
    <s v="VR63240001"/>
    <s v=""/>
    <n v="2024"/>
    <n v="1"/>
    <n v="423"/>
    <n v="141676"/>
    <s v="6357540836000647"/>
    <s v="36000"/>
    <n v="1"/>
    <s v=""/>
    <n v="69"/>
    <n v="4"/>
    <s v=""/>
    <s v="02028886494"/>
    <s v="I21.1"/>
    <x v="2"/>
    <n v="6"/>
    <s v="183"/>
    <n v="47"/>
    <x v="3"/>
    <n v="199124"/>
    <x v="1"/>
    <n v="1"/>
  </r>
  <r>
    <n v="6.3023630105030097E+22"/>
    <s v="0E730E01370848FE8B76EAAB9138FA28"/>
    <n v="1"/>
    <d v="2024-02-15T00:00:00"/>
    <s v="VR63240001"/>
    <s v=""/>
    <n v="2024"/>
    <n v="1"/>
    <n v="424"/>
    <n v="141677"/>
    <s v="6355830839000773"/>
    <s v="36000"/>
    <n v="1"/>
    <s v=""/>
    <n v="62"/>
    <n v="3"/>
    <s v=""/>
    <s v="01019125695"/>
    <s v="I21.1"/>
    <x v="2"/>
    <n v="7"/>
    <s v="183"/>
    <n v="46"/>
    <x v="4"/>
    <n v="230121"/>
    <x v="1"/>
    <n v="1"/>
  </r>
  <r>
    <n v="6.3023630105030097E+22"/>
    <s v="0F48A5222809490AA7F6167534AA37D5"/>
    <n v="1"/>
    <d v="2024-02-15T00:00:00"/>
    <s v="VR63240001"/>
    <s v=""/>
    <n v="2024"/>
    <n v="1"/>
    <n v="425"/>
    <n v="141678"/>
    <s v="6374150875000521"/>
    <s v="36000"/>
    <n v="2"/>
    <s v=""/>
    <n v="75"/>
    <n v="3"/>
    <s v=""/>
    <s v="01051458326"/>
    <s v="I20.0"/>
    <x v="2"/>
    <n v="4"/>
    <s v="546"/>
    <n v="2635"/>
    <x v="24"/>
    <n v="313443"/>
    <x v="1"/>
    <n v="1"/>
  </r>
  <r>
    <n v="6.3023630105030097E+22"/>
    <s v="0FF2D69A49464A939AABAA7291322491"/>
    <n v="1"/>
    <d v="2024-02-15T00:00:00"/>
    <s v="VR63240001"/>
    <s v=""/>
    <n v="2024"/>
    <n v="1"/>
    <n v="426"/>
    <n v="141679"/>
    <s v="6347040837000814"/>
    <s v="36000"/>
    <n v="1"/>
    <s v=""/>
    <n v="64"/>
    <n v="3"/>
    <s v=""/>
    <s v="6347040837000814"/>
    <s v="I20.8"/>
    <x v="2"/>
    <n v="4"/>
    <s v="494"/>
    <n v="46"/>
    <x v="16"/>
    <n v="162640"/>
    <x v="1"/>
    <n v="1"/>
  </r>
  <r>
    <n v="6.3023630047030003E+22"/>
    <s v="104C88D26ACA7744E0630C003F0A2EC5"/>
    <n v="1"/>
    <d v="2024-02-15T00:00:00"/>
    <s v="VR63240001"/>
    <s v=""/>
    <n v="2024"/>
    <n v="1"/>
    <n v="427"/>
    <n v="141680"/>
    <s v="6351230822000308"/>
    <s v="36000"/>
    <n v="1"/>
    <s v=""/>
    <n v="56"/>
    <n v="3"/>
    <s v=""/>
    <s v="01160555916"/>
    <s v="I20.8"/>
    <x v="8"/>
    <n v="3"/>
    <s v="494"/>
    <n v="46"/>
    <x v="16"/>
    <n v="162640"/>
    <x v="1"/>
    <n v="1"/>
  </r>
  <r>
    <n v="6.3023630047030003E+22"/>
    <s v="104C88D26ACC7744E0630C003F0A2EC5"/>
    <n v="1"/>
    <d v="2024-02-15T00:00:00"/>
    <s v="VR63240001"/>
    <s v=""/>
    <n v="2024"/>
    <n v="1"/>
    <n v="428"/>
    <n v="141681"/>
    <s v="6353330876000937"/>
    <s v="36000"/>
    <n v="2"/>
    <s v=""/>
    <n v="57"/>
    <n v="3"/>
    <s v=""/>
    <s v="01039323916"/>
    <s v="I20.8"/>
    <x v="8"/>
    <n v="3"/>
    <s v="493"/>
    <n v="2633"/>
    <x v="14"/>
    <n v="136982"/>
    <x v="1"/>
    <n v="1"/>
  </r>
  <r>
    <n v="6.3023630047030003E+22"/>
    <s v="104C88D26AE27744E0630C003F0A2EC5"/>
    <n v="1"/>
    <d v="2024-02-15T00:00:00"/>
    <s v="VR63240001"/>
    <s v=""/>
    <n v="2024"/>
    <n v="1"/>
    <n v="429"/>
    <n v="141682"/>
    <s v="6351730820000291"/>
    <s v="36000"/>
    <n v="1"/>
    <s v=""/>
    <n v="61"/>
    <n v="3"/>
    <s v=""/>
    <s v="01103640117"/>
    <s v="I20.8"/>
    <x v="8"/>
    <n v="2"/>
    <s v="493"/>
    <n v="2633"/>
    <x v="14"/>
    <n v="136982"/>
    <x v="1"/>
    <n v="1"/>
  </r>
  <r>
    <n v="6.3023630047030003E+22"/>
    <s v="104C88D26B167744E0630C003F0A2EC5"/>
    <n v="1"/>
    <d v="2024-02-15T00:00:00"/>
    <s v="VR63240001"/>
    <s v=""/>
    <n v="2024"/>
    <n v="1"/>
    <n v="430"/>
    <n v="141683"/>
    <s v="6375250898001248"/>
    <s v="36000"/>
    <n v="2"/>
    <s v=""/>
    <n v="76"/>
    <n v="3"/>
    <s v=""/>
    <s v="01081218581"/>
    <s v="I48.1"/>
    <x v="8"/>
    <n v="3"/>
    <s v="220"/>
    <n v="1103"/>
    <x v="17"/>
    <n v="171011"/>
    <x v="1"/>
    <n v="1"/>
  </r>
  <r>
    <n v="6.3004706303100997E+23"/>
    <s v="0FD87D2FE484D7BDE0630D003F0A34FE"/>
    <n v="1"/>
    <d v="2024-02-15T00:00:00"/>
    <s v="VR63240001"/>
    <s v=""/>
    <n v="2024"/>
    <n v="1"/>
    <n v="431"/>
    <n v="141684"/>
    <s v="6356030825000551"/>
    <s v="36000"/>
    <n v="1"/>
    <s v=""/>
    <n v="54"/>
    <n v="4"/>
    <s v=""/>
    <s v="02030295546"/>
    <s v="I20.0"/>
    <x v="8"/>
    <n v="4"/>
    <s v="183"/>
    <n v="46"/>
    <x v="0"/>
    <n v="179013"/>
    <x v="0"/>
    <n v="1"/>
  </r>
  <r>
    <n v="6.30236301040302E+22"/>
    <s v="65B64FCB0558479B8E53CE001C25DB92"/>
    <n v="70279"/>
    <d v="2024-02-15T00:00:00"/>
    <s v="VR63240001"/>
    <s v=""/>
    <n v="2024"/>
    <n v="1"/>
    <n v="432"/>
    <n v="141685"/>
    <s v="6352930834001090"/>
    <s v="36000"/>
    <n v="1"/>
    <s v=""/>
    <n v="63"/>
    <n v="3"/>
    <s v=""/>
    <s v="01154851015"/>
    <s v="C22.0"/>
    <x v="5"/>
    <n v="3"/>
    <s v="32"/>
    <n v="195"/>
    <x v="33"/>
    <n v="234037"/>
    <x v="1"/>
    <n v="1"/>
  </r>
  <r>
    <n v="6.3010506303101002E+23"/>
    <s v="0ED6B08A7BD0440FB0F516DCCA770188"/>
    <n v="1"/>
    <d v="2024-02-15T00:00:00"/>
    <s v="VR63240001"/>
    <s v=""/>
    <n v="2024"/>
    <n v="1"/>
    <n v="433"/>
    <n v="141686"/>
    <s v="6377950824000713"/>
    <s v="36000"/>
    <n v="1"/>
    <s v=""/>
    <n v="83"/>
    <n v="3"/>
    <s v=""/>
    <s v="01128466499"/>
    <s v="I48.2"/>
    <x v="2"/>
    <n v="20"/>
    <s v="220"/>
    <n v="1103"/>
    <x v="17"/>
    <n v="171011"/>
    <x v="0"/>
    <n v="1"/>
  </r>
  <r>
    <n v="6.3010506303101002E+23"/>
    <s v="0B3864C41E5942EBB6E97E2644886C66"/>
    <n v="1"/>
    <d v="2024-02-15T00:00:00"/>
    <s v="VR63240001"/>
    <s v=""/>
    <n v="2024"/>
    <n v="1"/>
    <n v="434"/>
    <n v="141687"/>
    <s v="6358630842000563"/>
    <s v="36000"/>
    <n v="1"/>
    <s v=""/>
    <n v="61"/>
    <n v="3"/>
    <s v=""/>
    <s v="01110787523"/>
    <s v="I20.8"/>
    <x v="2"/>
    <n v="7"/>
    <s v="547"/>
    <n v="2636"/>
    <x v="28"/>
    <n v="344313"/>
    <x v="0"/>
    <n v="1"/>
  </r>
  <r>
    <n v="6.3023630047030003E+22"/>
    <s v="0FD87D2FE4CCD7BDE0630D003F0A34FE"/>
    <n v="1"/>
    <d v="2024-02-15T00:00:00"/>
    <s v="VR63240001"/>
    <s v=""/>
    <n v="2024"/>
    <n v="1"/>
    <n v="435"/>
    <n v="141688"/>
    <s v="6354630827000111"/>
    <s v="36000"/>
    <n v="1"/>
    <s v=""/>
    <n v="60"/>
    <n v="3"/>
    <s v=""/>
    <s v="01091840300"/>
    <s v="I20.0"/>
    <x v="8"/>
    <n v="6"/>
    <s v="183"/>
    <n v="46"/>
    <x v="0"/>
    <n v="179013"/>
    <x v="1"/>
    <n v="1"/>
  </r>
  <r>
    <n v="6.3023630047030003E+22"/>
    <s v="0FD87D2FE4FCD7BDE0630D003F0A34FE"/>
    <n v="1"/>
    <d v="2024-02-15T00:00:00"/>
    <s v="VR63240001"/>
    <s v=""/>
    <n v="2024"/>
    <n v="1"/>
    <n v="436"/>
    <n v="141689"/>
    <s v="6371260830000178"/>
    <s v="36000"/>
    <n v="1"/>
    <s v=""/>
    <n v="86"/>
    <n v="3"/>
    <s v=""/>
    <s v="01037182587"/>
    <s v="I20.0"/>
    <x v="8"/>
    <n v="1"/>
    <s v="183"/>
    <n v="47"/>
    <x v="1"/>
    <n v="147972"/>
    <x v="1"/>
    <n v="1"/>
  </r>
  <r>
    <n v="6.30236301040302E+22"/>
    <s v="B412805DA35B4118942C188D074B7363"/>
    <n v="70280"/>
    <d v="2024-02-15T00:00:00"/>
    <s v="VR63240001"/>
    <s v=""/>
    <n v="2024"/>
    <n v="1"/>
    <n v="437"/>
    <n v="141690"/>
    <s v="6358120828000464"/>
    <s v="36000"/>
    <n v="1"/>
    <s v=""/>
    <n v="45"/>
    <n v="3"/>
    <s v=""/>
    <s v="01114848714"/>
    <s v="C22.0"/>
    <x v="5"/>
    <n v="3"/>
    <s v="32"/>
    <n v="195"/>
    <x v="33"/>
    <n v="234037"/>
    <x v="1"/>
    <n v="1"/>
  </r>
  <r>
    <n v="6.3023630047030003E+22"/>
    <s v="10D96D6CED6AC9A4E0630C003F0ACD3E"/>
    <n v="1"/>
    <d v="2024-02-15T00:00:00"/>
    <s v="VR63240001"/>
    <s v=""/>
    <n v="2024"/>
    <n v="1"/>
    <n v="438"/>
    <n v="141691"/>
    <s v="6352840879000602"/>
    <s v="36000"/>
    <n v="2"/>
    <s v=""/>
    <n v="72"/>
    <n v="3"/>
    <s v=""/>
    <s v="01091259148"/>
    <s v="I20.0"/>
    <x v="8"/>
    <n v="4"/>
    <s v="183"/>
    <n v="47"/>
    <x v="1"/>
    <n v="147972"/>
    <x v="1"/>
    <n v="1"/>
  </r>
  <r>
    <n v="6.3023630047030003E+22"/>
    <s v="10D96D6CED79C9A4E0630C003F0ACD3E"/>
    <n v="1"/>
    <d v="2024-02-15T00:00:00"/>
    <s v="VR63240001"/>
    <s v=""/>
    <n v="2024"/>
    <n v="1"/>
    <n v="439"/>
    <n v="141692"/>
    <s v="6352330819000250"/>
    <s v="36000"/>
    <n v="1"/>
    <s v=""/>
    <n v="57"/>
    <n v="3"/>
    <s v=""/>
    <s v="01112453353"/>
    <s v="I20.0"/>
    <x v="8"/>
    <n v="2"/>
    <s v="183"/>
    <n v="47"/>
    <x v="1"/>
    <n v="147972"/>
    <x v="1"/>
    <n v="1"/>
  </r>
  <r>
    <n v="6.3009806303100995E+23"/>
    <s v="0D09BE9FEBAD40FE8A854DE7648B99B5"/>
    <n v="40784"/>
    <d v="2024-02-15T00:00:00"/>
    <s v="VR63240001"/>
    <s v=""/>
    <n v="2024"/>
    <n v="1"/>
    <n v="440"/>
    <n v="141693"/>
    <s v="6350140839000491"/>
    <s v="36000"/>
    <n v="1"/>
    <s v=""/>
    <n v="65"/>
    <n v="3"/>
    <s v=""/>
    <s v="01169800523"/>
    <s v="I63.5"/>
    <x v="0"/>
    <n v="11"/>
    <s v="472"/>
    <n v="2602"/>
    <x v="34"/>
    <n v="812013"/>
    <x v="0"/>
    <n v="1"/>
  </r>
  <r>
    <n v="6.3023630112030198E+22"/>
    <s v="0FB1CBD2C5921AD6E0630C003F0A5C68"/>
    <n v="1"/>
    <d v="2024-02-15T00:00:00"/>
    <s v="VR63240001"/>
    <s v=""/>
    <n v="2024"/>
    <n v="1"/>
    <n v="441"/>
    <n v="141694"/>
    <s v="6355140846000240"/>
    <s v="36000"/>
    <n v="1"/>
    <s v=""/>
    <n v="65"/>
    <n v="3"/>
    <s v=""/>
    <s v="01115270708"/>
    <s v="I22.0"/>
    <x v="10"/>
    <n v="9"/>
    <s v="183"/>
    <n v="46"/>
    <x v="0"/>
    <n v="179013"/>
    <x v="1"/>
    <n v="1"/>
  </r>
  <r>
    <n v="6.3023630112030198E+22"/>
    <s v="0FB1CBD2C59A1AD6E0630C003F0A5C68"/>
    <n v="1"/>
    <d v="2024-02-15T00:00:00"/>
    <s v="VR63240001"/>
    <s v=""/>
    <n v="2024"/>
    <n v="1"/>
    <n v="442"/>
    <n v="141695"/>
    <s v="6354440827000321"/>
    <s v="36000"/>
    <n v="1"/>
    <s v=""/>
    <n v="68"/>
    <n v="3"/>
    <s v=""/>
    <s v="01169990874"/>
    <s v="I21.1"/>
    <x v="10"/>
    <n v="7"/>
    <s v="183"/>
    <n v="47"/>
    <x v="3"/>
    <n v="199124"/>
    <x v="1"/>
    <n v="1"/>
  </r>
  <r>
    <n v="6.3023630112030198E+22"/>
    <s v="0FB1CBD2C5AD1AD6E0630C003F0A5C68"/>
    <n v="1"/>
    <d v="2024-02-15T00:00:00"/>
    <s v="VR63240001"/>
    <s v=""/>
    <n v="2024"/>
    <n v="1"/>
    <n v="443"/>
    <n v="141696"/>
    <s v="6348040836000996"/>
    <s v="36000"/>
    <n v="1"/>
    <s v=""/>
    <n v="64"/>
    <n v="3"/>
    <s v=""/>
    <s v="01153242813"/>
    <s v="I21.0"/>
    <x v="10"/>
    <n v="9"/>
    <s v="183"/>
    <n v="45"/>
    <x v="15"/>
    <n v="260837"/>
    <x v="1"/>
    <n v="1"/>
  </r>
  <r>
    <n v="6.3023630112030198E+22"/>
    <s v="0FB1CBD2C5BB1AD6E0630C003F0A5C68"/>
    <n v="1"/>
    <d v="2024-02-15T00:00:00"/>
    <s v="VR63240001"/>
    <s v=""/>
    <n v="2024"/>
    <n v="1"/>
    <n v="444"/>
    <n v="141697"/>
    <s v="6350710838000526"/>
    <s v="36000"/>
    <n v="1"/>
    <s v=""/>
    <n v="41"/>
    <n v="1"/>
    <s v="СР"/>
    <s v="4295698"/>
    <s v="I21.0"/>
    <x v="10"/>
    <n v="8"/>
    <s v="183"/>
    <n v="47"/>
    <x v="3"/>
    <n v="199124"/>
    <x v="1"/>
    <n v="1"/>
  </r>
  <r>
    <n v="6.3023630112030198E+22"/>
    <s v="0FB1CBD2C5E21AD6E0630C003F0A5C68"/>
    <n v="1"/>
    <d v="2024-02-15T00:00:00"/>
    <s v="VR63240001"/>
    <s v=""/>
    <n v="2024"/>
    <n v="1"/>
    <n v="445"/>
    <n v="141698"/>
    <s v="6375150831000440"/>
    <s v="36000"/>
    <n v="1"/>
    <s v=""/>
    <n v="75"/>
    <n v="3"/>
    <s v=""/>
    <s v="01083231275"/>
    <s v="I22.8"/>
    <x v="10"/>
    <n v="6"/>
    <s v="183"/>
    <n v="46"/>
    <x v="0"/>
    <n v="179013"/>
    <x v="1"/>
    <n v="1"/>
  </r>
  <r>
    <n v="6.3023630107030101E+22"/>
    <s v="104CC1C8FB91572CE0630100007F7430"/>
    <n v="68203"/>
    <d v="2024-02-15T00:00:00"/>
    <s v="VR63240001"/>
    <s v=""/>
    <n v="2024"/>
    <n v="1"/>
    <n v="446"/>
    <n v="141699"/>
    <s v="6355840848000615"/>
    <s v="36000"/>
    <n v="1"/>
    <s v=""/>
    <n v="72"/>
    <n v="3"/>
    <s v=""/>
    <s v="01014782896"/>
    <s v="I20.8"/>
    <x v="9"/>
    <n v="4"/>
    <s v="493"/>
    <n v="2633"/>
    <x v="14"/>
    <n v="136982"/>
    <x v="1"/>
    <n v="1"/>
  </r>
  <r>
    <n v="6.3023630112030198E+22"/>
    <s v="102D6A6D11BCADCFE0630C003F0AC2B2"/>
    <n v="1"/>
    <d v="2024-02-15T00:00:00"/>
    <s v="VR63240001"/>
    <s v=""/>
    <n v="2024"/>
    <n v="1"/>
    <n v="447"/>
    <n v="141700"/>
    <s v="5056340881000931"/>
    <s v="36000"/>
    <n v="2"/>
    <s v=""/>
    <n v="67"/>
    <n v="3"/>
    <s v=""/>
    <s v="01055970135"/>
    <s v="I21.0"/>
    <x v="10"/>
    <n v="13"/>
    <s v="183"/>
    <n v="47"/>
    <x v="3"/>
    <n v="199124"/>
    <x v="1"/>
    <n v="1"/>
  </r>
  <r>
    <n v="6.3023630112030198E+22"/>
    <s v="102D6A6D11CBADCFE0630C003F0AC2B2"/>
    <n v="1"/>
    <d v="2024-02-15T00:00:00"/>
    <s v="VR63240001"/>
    <s v=""/>
    <n v="2024"/>
    <n v="1"/>
    <n v="448"/>
    <n v="141701"/>
    <s v="6367350834000484"/>
    <s v="36000"/>
    <n v="1"/>
    <s v=""/>
    <n v="77"/>
    <n v="3"/>
    <s v=""/>
    <s v="01094199214"/>
    <s v="I21.0"/>
    <x v="10"/>
    <n v="14"/>
    <s v="183"/>
    <n v="47"/>
    <x v="3"/>
    <n v="199124"/>
    <x v="1"/>
    <n v="1"/>
  </r>
  <r>
    <n v="6.3023630064030004E+22"/>
    <s v="10B6BA2B50E2F355E06318003F0ACF68"/>
    <n v="1"/>
    <d v="2024-02-15T00:00:00"/>
    <s v="VR63240001"/>
    <s v=""/>
    <n v="2024"/>
    <n v="1"/>
    <n v="449"/>
    <n v="141702"/>
    <s v="6347830893000017"/>
    <s v="36000"/>
    <n v="2"/>
    <s v=""/>
    <n v="62"/>
    <n v="3"/>
    <s v=""/>
    <s v="01109658239"/>
    <s v="N81.2"/>
    <x v="11"/>
    <n v="6"/>
    <s v="6"/>
    <n v="252"/>
    <x v="5"/>
    <n v="158727"/>
    <x v="1"/>
    <n v="1"/>
  </r>
  <r>
    <n v="6.3023630064030004E+22"/>
    <s v="10B6BA2B50FBF355E06318003F0ACF68"/>
    <n v="1"/>
    <d v="2024-02-15T00:00:00"/>
    <s v="VR63240001"/>
    <s v=""/>
    <n v="2024"/>
    <n v="1"/>
    <n v="450"/>
    <n v="141703"/>
    <s v="7854220870003791"/>
    <s v="36000"/>
    <n v="2"/>
    <s v=""/>
    <n v="46"/>
    <n v="3"/>
    <s v=""/>
    <s v="01048574878"/>
    <s v="M51.1"/>
    <x v="11"/>
    <n v="10"/>
    <s v="28"/>
    <n v="1069"/>
    <x v="37"/>
    <n v="364805"/>
    <x v="1"/>
    <n v="1"/>
  </r>
  <r>
    <n v="6.3006406303101001E+23"/>
    <s v="0F0ACDF6C19CAF80E0630C003F0A9AA7"/>
    <n v="1"/>
    <d v="2024-02-15T00:00:00"/>
    <s v="VR63240001"/>
    <s v=""/>
    <n v="2024"/>
    <n v="1"/>
    <n v="451"/>
    <n v="141704"/>
    <s v="6394899734000579"/>
    <s v="36000"/>
    <n v="1"/>
    <s v=""/>
    <n v="22"/>
    <n v="3"/>
    <s v=""/>
    <s v="01069399856"/>
    <s v="T90.2"/>
    <x v="11"/>
    <n v="8"/>
    <s v="24"/>
    <n v="224"/>
    <x v="11"/>
    <n v="200037"/>
    <x v="0"/>
    <n v="1"/>
  </r>
  <r>
    <n v="6.3023630105030097E+22"/>
    <s v="11AD6CBF3D18494995C29EDC14E8D819"/>
    <n v="1"/>
    <d v="2024-02-15T00:00:00"/>
    <s v="VR63240001"/>
    <s v=""/>
    <n v="2024"/>
    <n v="1"/>
    <n v="452"/>
    <n v="141705"/>
    <s v="6351830885000887"/>
    <s v="36000"/>
    <n v="2"/>
    <s v=""/>
    <n v="62"/>
    <n v="3"/>
    <s v=""/>
    <s v="01107882025"/>
    <s v="I44.2"/>
    <x v="2"/>
    <n v="4"/>
    <s v="219"/>
    <n v="1102"/>
    <x v="18"/>
    <n v="256135"/>
    <x v="1"/>
    <n v="1"/>
  </r>
  <r>
    <n v="6.3023630105030097E+22"/>
    <s v="11DD8F2CFE0D4EBD930A4E6A7EA5C119"/>
    <n v="1"/>
    <d v="2024-02-15T00:00:00"/>
    <s v="VR63240001"/>
    <s v=""/>
    <n v="2024"/>
    <n v="1"/>
    <n v="453"/>
    <n v="141706"/>
    <s v="6358230848006423"/>
    <s v="36000"/>
    <n v="1"/>
    <s v=""/>
    <n v="57"/>
    <n v="3"/>
    <s v=""/>
    <s v="01063272942"/>
    <s v="I20.8"/>
    <x v="2"/>
    <n v="4"/>
    <s v="494"/>
    <n v="46"/>
    <x v="16"/>
    <n v="162640"/>
    <x v="1"/>
    <n v="1"/>
  </r>
  <r>
    <n v="6.3023630105030097E+22"/>
    <s v="15A64D8CB254457F953F075134614A57"/>
    <n v="1"/>
    <d v="2024-02-15T00:00:00"/>
    <s v="VR63240001"/>
    <s v=""/>
    <n v="2024"/>
    <n v="1"/>
    <n v="454"/>
    <n v="141707"/>
    <s v="6358820818001063"/>
    <s v="36000"/>
    <n v="1"/>
    <s v=""/>
    <n v="52"/>
    <n v="3"/>
    <s v=""/>
    <s v="01050665196"/>
    <s v="I25.8"/>
    <x v="2"/>
    <n v="5"/>
    <s v="545"/>
    <n v="2634"/>
    <x v="27"/>
    <n v="287307"/>
    <x v="1"/>
    <n v="1"/>
  </r>
  <r>
    <n v="6.3023630105030097E+22"/>
    <s v="18ECA9D1C12640199C2E5B0F19F86A97"/>
    <n v="1"/>
    <d v="2024-02-15T00:00:00"/>
    <s v="VR63240001"/>
    <s v=""/>
    <n v="2024"/>
    <n v="1"/>
    <n v="455"/>
    <n v="141708"/>
    <s v="6350610825000168"/>
    <s v="36000"/>
    <n v="1"/>
    <s v=""/>
    <n v="40"/>
    <n v="3"/>
    <s v=""/>
    <s v="01114485452"/>
    <s v="I20.0"/>
    <x v="2"/>
    <n v="5"/>
    <s v="183"/>
    <n v="46"/>
    <x v="0"/>
    <n v="179013"/>
    <x v="1"/>
    <n v="1"/>
  </r>
  <r>
    <n v="6.3023630105030097E+22"/>
    <s v="19093B011E1D4CEF8133FB55B7264196"/>
    <n v="1"/>
    <d v="2024-02-15T00:00:00"/>
    <s v="VR63240001"/>
    <s v=""/>
    <n v="2024"/>
    <n v="1"/>
    <n v="456"/>
    <n v="141709"/>
    <s v="6352740839000702"/>
    <s v="36000"/>
    <n v="1"/>
    <s v=""/>
    <n v="71"/>
    <n v="3"/>
    <s v=""/>
    <s v="01055423429"/>
    <s v="I20.8"/>
    <x v="2"/>
    <n v="4"/>
    <s v="545"/>
    <n v="2634"/>
    <x v="27"/>
    <n v="287307"/>
    <x v="1"/>
    <n v="1"/>
  </r>
  <r>
    <n v="6.3006406303101001E+23"/>
    <s v="10B6BA2B50EAF355E06318003F0ACF68"/>
    <n v="1"/>
    <d v="2024-02-15T00:00:00"/>
    <s v="VR63240001"/>
    <s v=""/>
    <n v="2024"/>
    <n v="1"/>
    <n v="457"/>
    <n v="141710"/>
    <s v="6357610877001190"/>
    <s v="36000"/>
    <n v="2"/>
    <s v=""/>
    <n v="40"/>
    <n v="3"/>
    <s v=""/>
    <s v="01152187927"/>
    <s v="D25.2"/>
    <x v="11"/>
    <n v="10"/>
    <s v="484"/>
    <n v="1223"/>
    <x v="38"/>
    <n v="241673"/>
    <x v="0"/>
    <n v="1"/>
  </r>
  <r>
    <n v="6.3006406303101001E+23"/>
    <s v="10B6BA2B50F6F355E06318003F0ACF68"/>
    <n v="1"/>
    <d v="2024-02-15T00:00:00"/>
    <s v="VR63240001"/>
    <s v=""/>
    <n v="2024"/>
    <n v="1"/>
    <n v="458"/>
    <n v="141711"/>
    <s v="6357710884001389"/>
    <s v="36000"/>
    <n v="2"/>
    <s v=""/>
    <n v="41"/>
    <n v="4"/>
    <s v=""/>
    <s v="02031527490"/>
    <s v="M21.5"/>
    <x v="11"/>
    <n v="7"/>
    <s v="202"/>
    <n v="36"/>
    <x v="22"/>
    <n v="165709"/>
    <x v="0"/>
    <n v="1"/>
  </r>
  <r>
    <n v="6.3006406303101001E+23"/>
    <s v="10B6BA2B5102F355E06318003F0ACF68"/>
    <n v="1"/>
    <d v="2024-02-15T00:00:00"/>
    <s v="VR63240001"/>
    <s v=""/>
    <n v="2024"/>
    <n v="1"/>
    <n v="459"/>
    <n v="141712"/>
    <s v="6356630871000049"/>
    <s v="36000"/>
    <n v="2"/>
    <s v=""/>
    <n v="60"/>
    <n v="3"/>
    <s v=""/>
    <s v="01115501514"/>
    <s v="N31.2"/>
    <x v="11"/>
    <n v="4"/>
    <s v="185"/>
    <n v="1098"/>
    <x v="39"/>
    <n v="172953"/>
    <x v="0"/>
    <n v="1"/>
  </r>
  <r>
    <n v="6.3006406303101001E+23"/>
    <s v="10B6BA2B510AF355E06318003F0ACF68"/>
    <n v="1"/>
    <d v="2024-02-15T00:00:00"/>
    <s v="VR63240001"/>
    <s v=""/>
    <n v="2024"/>
    <n v="1"/>
    <n v="460"/>
    <n v="141713"/>
    <s v="6347310822001238"/>
    <s v="36000"/>
    <n v="1"/>
    <s v=""/>
    <n v="37"/>
    <n v="3"/>
    <s v=""/>
    <s v="01024270863"/>
    <s v="M51.1"/>
    <x v="11"/>
    <n v="9"/>
    <s v="28"/>
    <n v="1069"/>
    <x v="37"/>
    <n v="364805"/>
    <x v="0"/>
    <n v="1"/>
  </r>
  <r>
    <n v="6.3006406303101001E+23"/>
    <s v="10B6BA2B510CF355E06318003F0ACF68"/>
    <n v="1"/>
    <d v="2024-02-15T00:00:00"/>
    <s v="VR63240001"/>
    <s v=""/>
    <n v="2024"/>
    <n v="1"/>
    <n v="461"/>
    <n v="141714"/>
    <s v="6349730880000038"/>
    <s v="36000"/>
    <n v="2"/>
    <s v=""/>
    <n v="61"/>
    <n v="3"/>
    <s v=""/>
    <s v="01119157772"/>
    <s v="N81.1"/>
    <x v="11"/>
    <n v="7"/>
    <s v="6"/>
    <n v="252"/>
    <x v="5"/>
    <n v="158727"/>
    <x v="0"/>
    <n v="1"/>
  </r>
  <r>
    <n v="6.3006406303101001E+23"/>
    <s v="10B6BA2B50ECF355E06318003F0ACF68"/>
    <n v="1"/>
    <d v="2024-02-15T00:00:00"/>
    <s v="VR63240001"/>
    <s v=""/>
    <n v="2024"/>
    <n v="1"/>
    <n v="462"/>
    <n v="141715"/>
    <s v="6358520881000451"/>
    <s v="36000"/>
    <n v="2"/>
    <s v=""/>
    <n v="50"/>
    <n v="3"/>
    <s v=""/>
    <s v="01103156362"/>
    <s v="M48.0"/>
    <x v="11"/>
    <n v="8"/>
    <s v="28"/>
    <n v="1069"/>
    <x v="37"/>
    <n v="364805"/>
    <x v="0"/>
    <n v="1"/>
  </r>
  <r>
    <n v="6.3023630123030003E+22"/>
    <s v="37E1F61933DA45E1A153B3188602CAFC"/>
    <n v="18694"/>
    <d v="2024-02-15T00:00:00"/>
    <s v="VR63240001"/>
    <s v=""/>
    <n v="2024"/>
    <n v="1"/>
    <n v="463"/>
    <n v="141716"/>
    <s v="6971460889000640"/>
    <s v="36000"/>
    <n v="2"/>
    <s v=""/>
    <n v="88"/>
    <n v="3"/>
    <s v=""/>
    <s v="01075017117"/>
    <s v="I21.9"/>
    <x v="6"/>
    <n v="1"/>
    <s v="183"/>
    <n v="47"/>
    <x v="1"/>
    <n v="147972"/>
    <x v="1"/>
    <n v="1"/>
  </r>
  <r>
    <n v="6.3023630050030298E+22"/>
    <s v="10C42E3AF2102308E0632880A8C0956A"/>
    <n v="1"/>
    <d v="2024-02-15T00:00:00"/>
    <s v="VR63240001"/>
    <s v=""/>
    <n v="2024"/>
    <n v="1"/>
    <n v="464"/>
    <n v="141717"/>
    <s v="6376050891000430"/>
    <s v="36000"/>
    <n v="2"/>
    <s v=""/>
    <n v="74"/>
    <n v="3"/>
    <s v=""/>
    <s v="01061099170"/>
    <s v="I21.4"/>
    <x v="1"/>
    <n v="15"/>
    <s v="183"/>
    <n v="46"/>
    <x v="0"/>
    <n v="179013"/>
    <x v="1"/>
    <n v="1"/>
  </r>
  <r>
    <n v="6.3023630050030298E+22"/>
    <s v="10C42E3AF21E2308E0632880A8C0956A"/>
    <n v="1"/>
    <d v="2024-02-15T00:00:00"/>
    <s v="VR63240001"/>
    <s v=""/>
    <n v="2024"/>
    <n v="1"/>
    <n v="465"/>
    <n v="141718"/>
    <s v="6348740822000237"/>
    <s v="36000"/>
    <n v="1"/>
    <s v=""/>
    <n v="71"/>
    <n v="3"/>
    <s v=""/>
    <s v="01041337527"/>
    <s v="I22.1"/>
    <x v="1"/>
    <n v="14"/>
    <s v="183"/>
    <n v="46"/>
    <x v="4"/>
    <n v="230121"/>
    <x v="1"/>
    <n v="1"/>
  </r>
  <r>
    <n v="6.3023630050030298E+22"/>
    <s v="10C42E3AF3C82308E0632880A8C0956A"/>
    <n v="1"/>
    <d v="2024-02-15T00:00:00"/>
    <s v="VR63240001"/>
    <s v=""/>
    <n v="2024"/>
    <n v="1"/>
    <n v="466"/>
    <n v="141719"/>
    <s v="6349040833000600"/>
    <s v="36000"/>
    <n v="1"/>
    <s v=""/>
    <n v="64"/>
    <n v="3"/>
    <s v=""/>
    <s v="01066486432"/>
    <s v="I22.8"/>
    <x v="1"/>
    <n v="7"/>
    <s v="183"/>
    <n v="47"/>
    <x v="1"/>
    <n v="147972"/>
    <x v="1"/>
    <n v="1"/>
  </r>
  <r>
    <n v="6.3023630050030298E+22"/>
    <s v="10C42E3AF3F62308E0632880A8C0956A"/>
    <n v="1"/>
    <d v="2024-02-15T00:00:00"/>
    <s v="VR63240001"/>
    <s v=""/>
    <n v="2024"/>
    <n v="1"/>
    <n v="467"/>
    <n v="141720"/>
    <s v="6373560829000354"/>
    <s v="36000"/>
    <n v="1"/>
    <s v=""/>
    <n v="89"/>
    <n v="3"/>
    <s v=""/>
    <s v="01136053155"/>
    <s v="I21.0"/>
    <x v="1"/>
    <n v="10"/>
    <s v="183"/>
    <n v="47"/>
    <x v="3"/>
    <n v="199124"/>
    <x v="1"/>
    <n v="1"/>
  </r>
  <r>
    <n v="6.3023630050030298E+22"/>
    <s v="10C42E3AF4042308E0632880A8C0956A"/>
    <n v="1"/>
    <d v="2024-02-15T00:00:00"/>
    <s v="VR63240001"/>
    <s v=""/>
    <n v="2024"/>
    <n v="1"/>
    <n v="468"/>
    <n v="141721"/>
    <s v="6350440833000558"/>
    <s v="36000"/>
    <n v="1"/>
    <s v=""/>
    <n v="68"/>
    <n v="4"/>
    <s v=""/>
    <s v="02031398547"/>
    <s v="I21.4"/>
    <x v="1"/>
    <n v="6"/>
    <s v="183"/>
    <n v="46"/>
    <x v="0"/>
    <n v="179013"/>
    <x v="1"/>
    <n v="1"/>
  </r>
  <r>
    <n v="6.3023630050030298E+22"/>
    <s v="10C42E3AF4122308E0632880A8C0956A"/>
    <n v="1"/>
    <d v="2024-02-15T00:00:00"/>
    <s v="VR63240001"/>
    <s v=""/>
    <n v="2024"/>
    <n v="1"/>
    <n v="469"/>
    <n v="141722"/>
    <s v="6350630876000354"/>
    <s v="36000"/>
    <n v="2"/>
    <s v=""/>
    <n v="60"/>
    <n v="3"/>
    <s v=""/>
    <s v="01097017117"/>
    <s v="I21.0"/>
    <x v="1"/>
    <n v="11"/>
    <s v="183"/>
    <n v="46"/>
    <x v="4"/>
    <n v="230121"/>
    <x v="1"/>
    <n v="1"/>
  </r>
  <r>
    <n v="6.3023630050030298E+22"/>
    <s v="10C42E3AF44C2308E0632880A8C0956A"/>
    <n v="1"/>
    <d v="2024-02-15T00:00:00"/>
    <s v="VR63240001"/>
    <s v=""/>
    <n v="2024"/>
    <n v="1"/>
    <n v="470"/>
    <n v="141723"/>
    <s v="6354830869000629"/>
    <s v="36000"/>
    <n v="2"/>
    <s v=""/>
    <n v="62"/>
    <n v="3"/>
    <s v=""/>
    <s v="01081730904"/>
    <s v="I21.4"/>
    <x v="1"/>
    <n v="8"/>
    <s v="183"/>
    <n v="47"/>
    <x v="1"/>
    <n v="147972"/>
    <x v="1"/>
    <n v="1"/>
  </r>
  <r>
    <n v="6.3023630050030298E+22"/>
    <s v="10C42E3AF46A2308E0632880A8C0956A"/>
    <n v="1"/>
    <d v="2024-02-15T00:00:00"/>
    <s v="VR63240001"/>
    <s v=""/>
    <n v="2024"/>
    <n v="1"/>
    <n v="471"/>
    <n v="141724"/>
    <s v="6356830838000104"/>
    <s v="36000"/>
    <n v="1"/>
    <s v=""/>
    <n v="62"/>
    <n v="3"/>
    <s v=""/>
    <s v="01140548738"/>
    <s v="I20.0"/>
    <x v="1"/>
    <n v="6"/>
    <s v="183"/>
    <n v="47"/>
    <x v="1"/>
    <n v="147972"/>
    <x v="1"/>
    <n v="1"/>
  </r>
  <r>
    <n v="6.3023630050030298E+22"/>
    <s v="10C42E3AF4782308E0632880A8C0956A"/>
    <n v="1"/>
    <d v="2024-02-15T00:00:00"/>
    <s v="VR63240001"/>
    <s v=""/>
    <n v="2024"/>
    <n v="1"/>
    <n v="472"/>
    <n v="141725"/>
    <s v="6347220837000093"/>
    <s v="36000"/>
    <n v="1"/>
    <s v=""/>
    <n v="46"/>
    <n v="3"/>
    <s v=""/>
    <s v="6347220837000093"/>
    <s v="I21.4"/>
    <x v="1"/>
    <n v="10"/>
    <s v="183"/>
    <n v="46"/>
    <x v="0"/>
    <n v="179013"/>
    <x v="1"/>
    <n v="1"/>
  </r>
  <r>
    <n v="6.3023630050030298E+22"/>
    <s v="10C42E3AF4862308E0632880A8C0956A"/>
    <n v="1"/>
    <d v="2024-02-15T00:00:00"/>
    <s v="VR63240001"/>
    <s v=""/>
    <n v="2024"/>
    <n v="1"/>
    <n v="473"/>
    <n v="141726"/>
    <s v="6350740823000439"/>
    <s v="36000"/>
    <n v="1"/>
    <s v=""/>
    <n v="71"/>
    <n v="3"/>
    <s v=""/>
    <s v="01077079840"/>
    <s v="I21.0"/>
    <x v="1"/>
    <n v="10"/>
    <s v="183"/>
    <n v="46"/>
    <x v="4"/>
    <n v="230121"/>
    <x v="1"/>
    <n v="1"/>
  </r>
  <r>
    <n v="6.3023630050030298E+22"/>
    <s v="10C42E3AF4942308E0632880A8C0956A"/>
    <n v="1"/>
    <d v="2024-02-15T00:00:00"/>
    <s v="VR63240001"/>
    <s v=""/>
    <n v="2024"/>
    <n v="1"/>
    <n v="474"/>
    <n v="141727"/>
    <s v="6358930848004696"/>
    <s v="36000"/>
    <n v="1"/>
    <s v=""/>
    <n v="64"/>
    <n v="3"/>
    <s v=""/>
    <s v="6358930848004696"/>
    <s v="I20.0"/>
    <x v="1"/>
    <n v="10"/>
    <s v="183"/>
    <n v="47"/>
    <x v="1"/>
    <n v="147972"/>
    <x v="1"/>
    <n v="1"/>
  </r>
  <r>
    <n v="6.3023630050030298E+22"/>
    <s v="10C42E3AF4A22308E0632880A8C0956A"/>
    <n v="1"/>
    <d v="2024-02-15T00:00:00"/>
    <s v="VR63240001"/>
    <s v=""/>
    <n v="2024"/>
    <n v="1"/>
    <n v="475"/>
    <n v="141728"/>
    <s v="6352830847000263"/>
    <s v="36000"/>
    <n v="1"/>
    <s v=""/>
    <n v="62"/>
    <n v="3"/>
    <s v=""/>
    <s v="01085932970"/>
    <s v="I20.0"/>
    <x v="1"/>
    <n v="4"/>
    <s v="183"/>
    <n v="47"/>
    <x v="1"/>
    <n v="147972"/>
    <x v="1"/>
    <n v="1"/>
  </r>
  <r>
    <n v="6.3023630050030298E+22"/>
    <s v="10C42E3AF4B62308E0632880A8C0956A"/>
    <n v="1"/>
    <d v="2024-02-15T00:00:00"/>
    <s v="VR63240001"/>
    <s v=""/>
    <n v="2024"/>
    <n v="1"/>
    <n v="476"/>
    <n v="141729"/>
    <s v="6372650829000230"/>
    <s v="36000"/>
    <n v="1"/>
    <s v=""/>
    <n v="80"/>
    <n v="3"/>
    <s v=""/>
    <s v="01138209154"/>
    <s v="I21.1"/>
    <x v="1"/>
    <n v="10"/>
    <s v="183"/>
    <n v="46"/>
    <x v="4"/>
    <n v="230121"/>
    <x v="1"/>
    <n v="1"/>
  </r>
  <r>
    <n v="6.3023630050030298E+22"/>
    <s v="10C42E3AF4D22308E0632880A8C0956A"/>
    <n v="1"/>
    <d v="2024-02-15T00:00:00"/>
    <s v="VR63240001"/>
    <s v=""/>
    <n v="2024"/>
    <n v="1"/>
    <n v="477"/>
    <n v="141730"/>
    <s v="6369750830000099"/>
    <s v="36000"/>
    <n v="1"/>
    <s v=""/>
    <n v="81"/>
    <n v="3"/>
    <s v=""/>
    <s v="01103557111"/>
    <s v="I21.4"/>
    <x v="1"/>
    <n v="10"/>
    <s v="183"/>
    <n v="47"/>
    <x v="1"/>
    <n v="147972"/>
    <x v="1"/>
    <n v="1"/>
  </r>
  <r>
    <n v="6.3023630050030298E+22"/>
    <s v="10C42E3AF4E02308E0632880A8C0956A"/>
    <n v="1"/>
    <d v="2024-02-15T00:00:00"/>
    <s v="VR63240001"/>
    <s v=""/>
    <n v="2024"/>
    <n v="1"/>
    <n v="478"/>
    <n v="141731"/>
    <s v="6349740823000557"/>
    <s v="36000"/>
    <n v="1"/>
    <s v=""/>
    <n v="71"/>
    <n v="3"/>
    <s v=""/>
    <s v="01050383416"/>
    <s v="I20.0"/>
    <x v="1"/>
    <n v="9"/>
    <s v="183"/>
    <n v="47"/>
    <x v="1"/>
    <n v="147972"/>
    <x v="1"/>
    <n v="1"/>
  </r>
  <r>
    <n v="6.3023630050030298E+22"/>
    <s v="10C42E3AF4EE2308E0632880A8C0956A"/>
    <n v="1"/>
    <d v="2024-02-15T00:00:00"/>
    <s v="VR63240001"/>
    <s v=""/>
    <n v="2024"/>
    <n v="1"/>
    <n v="479"/>
    <n v="141732"/>
    <s v="6369350841000400"/>
    <s v="36000"/>
    <n v="1"/>
    <s v=""/>
    <n v="77"/>
    <n v="3"/>
    <s v=""/>
    <s v="01080003965"/>
    <s v="I21.0"/>
    <x v="1"/>
    <n v="7"/>
    <s v="183"/>
    <n v="47"/>
    <x v="3"/>
    <n v="199124"/>
    <x v="1"/>
    <n v="1"/>
  </r>
  <r>
    <n v="6.3023630050030298E+22"/>
    <s v="10C42E3AF4FC2308E0632880A8C0956A"/>
    <n v="1"/>
    <d v="2024-02-15T00:00:00"/>
    <s v="VR63240001"/>
    <s v=""/>
    <n v="2024"/>
    <n v="1"/>
    <n v="480"/>
    <n v="141733"/>
    <s v="6349340824000456"/>
    <s v="36000"/>
    <n v="1"/>
    <s v=""/>
    <n v="67"/>
    <n v="3"/>
    <s v=""/>
    <s v="01125267211"/>
    <s v="I21.4"/>
    <x v="1"/>
    <n v="17"/>
    <s v="183"/>
    <n v="47"/>
    <x v="1"/>
    <n v="147972"/>
    <x v="1"/>
    <n v="1"/>
  </r>
  <r>
    <n v="6.3023630050030298E+22"/>
    <s v="10C42E3AF50A2308E0632880A8C0956A"/>
    <n v="1"/>
    <d v="2024-02-15T00:00:00"/>
    <s v="VR63240001"/>
    <s v=""/>
    <n v="2024"/>
    <n v="1"/>
    <n v="481"/>
    <n v="141734"/>
    <s v="6369150873000611"/>
    <s v="36000"/>
    <n v="2"/>
    <s v=""/>
    <n v="75"/>
    <n v="3"/>
    <s v=""/>
    <s v="01079518368"/>
    <s v="I20.0"/>
    <x v="1"/>
    <n v="18"/>
    <s v="183"/>
    <n v="47"/>
    <x v="1"/>
    <n v="147972"/>
    <x v="1"/>
    <n v="1"/>
  </r>
  <r>
    <n v="6.3023630050030298E+22"/>
    <s v="10C42E3AF5182308E0632880A8C0956A"/>
    <n v="1"/>
    <d v="2024-02-15T00:00:00"/>
    <s v="VR63240001"/>
    <s v=""/>
    <n v="2024"/>
    <n v="1"/>
    <n v="482"/>
    <n v="141735"/>
    <s v="6358130824000301"/>
    <s v="36000"/>
    <n v="1"/>
    <s v=""/>
    <n v="56"/>
    <n v="1"/>
    <s v="166"/>
    <s v="50921"/>
    <s v="I21.4"/>
    <x v="1"/>
    <n v="4"/>
    <s v="183"/>
    <n v="47"/>
    <x v="1"/>
    <n v="147972"/>
    <x v="1"/>
    <n v="1"/>
  </r>
  <r>
    <n v="6.3023630050030298E+22"/>
    <s v="10C42E3AF5262308E0632880A8C0956A"/>
    <n v="1"/>
    <d v="2024-02-15T00:00:00"/>
    <s v="VR63240001"/>
    <s v=""/>
    <n v="2024"/>
    <n v="1"/>
    <n v="483"/>
    <n v="141736"/>
    <s v="6352830820000587"/>
    <s v="36000"/>
    <n v="1"/>
    <s v=""/>
    <n v="62"/>
    <n v="3"/>
    <s v=""/>
    <s v="01114307805"/>
    <s v="I20.0"/>
    <x v="1"/>
    <n v="4"/>
    <s v="183"/>
    <n v="47"/>
    <x v="1"/>
    <n v="147972"/>
    <x v="1"/>
    <n v="1"/>
  </r>
  <r>
    <n v="6.3023630050030298E+22"/>
    <s v="10C42E3AF5482308E0632880A8C0956A"/>
    <n v="1"/>
    <d v="2024-02-15T00:00:00"/>
    <s v="VR63240001"/>
    <s v=""/>
    <n v="2024"/>
    <n v="1"/>
    <n v="484"/>
    <n v="141737"/>
    <s v="6356340845000618"/>
    <s v="36000"/>
    <n v="1"/>
    <s v=""/>
    <n v="67"/>
    <n v="3"/>
    <s v=""/>
    <s v="01089103015"/>
    <s v="I20.0"/>
    <x v="1"/>
    <n v="13"/>
    <s v="183"/>
    <n v="47"/>
    <x v="1"/>
    <n v="147972"/>
    <x v="1"/>
    <n v="1"/>
  </r>
  <r>
    <n v="6.3023630050030298E+22"/>
    <s v="10C42E3AF5642308E0632880A8C0956A"/>
    <n v="1"/>
    <d v="2024-02-15T00:00:00"/>
    <s v="VR63240001"/>
    <s v=""/>
    <n v="2024"/>
    <n v="1"/>
    <n v="485"/>
    <n v="141738"/>
    <s v="6378060898002550"/>
    <s v="36000"/>
    <n v="2"/>
    <s v=""/>
    <n v="85"/>
    <n v="3"/>
    <s v=""/>
    <s v="01056116912"/>
    <s v="I22.0"/>
    <x v="1"/>
    <n v="7"/>
    <s v="183"/>
    <n v="47"/>
    <x v="3"/>
    <n v="199124"/>
    <x v="1"/>
    <n v="1"/>
  </r>
  <r>
    <n v="6.3023630050030298E+22"/>
    <s v="10C42E3AF5722308E0632880A8C0956A"/>
    <n v="1"/>
    <d v="2024-02-15T00:00:00"/>
    <s v="VR63240001"/>
    <s v=""/>
    <n v="2024"/>
    <n v="1"/>
    <n v="486"/>
    <n v="141739"/>
    <s v="6369150824000504"/>
    <s v="36000"/>
    <n v="1"/>
    <s v=""/>
    <n v="75"/>
    <n v="3"/>
    <s v=""/>
    <s v="01168080393"/>
    <s v="I20.0"/>
    <x v="1"/>
    <n v="18"/>
    <s v="183"/>
    <n v="47"/>
    <x v="1"/>
    <n v="147972"/>
    <x v="1"/>
    <n v="1"/>
  </r>
  <r>
    <n v="6.3023630050030298E+22"/>
    <s v="10C42E3AF5802308E0632880A8C0956A"/>
    <n v="1"/>
    <d v="2024-02-15T00:00:00"/>
    <s v="VR63240001"/>
    <s v=""/>
    <n v="2024"/>
    <n v="1"/>
    <n v="487"/>
    <n v="141740"/>
    <s v="6370750881000185"/>
    <s v="36000"/>
    <n v="2"/>
    <s v=""/>
    <n v="81"/>
    <n v="3"/>
    <s v=""/>
    <s v="01064840046"/>
    <s v="I20.0"/>
    <x v="1"/>
    <n v="19"/>
    <s v="183"/>
    <n v="47"/>
    <x v="1"/>
    <n v="147972"/>
    <x v="1"/>
    <n v="1"/>
  </r>
  <r>
    <n v="6.3023630050030298E+22"/>
    <s v="10C42E3AF58E2308E0632880A8C0956A"/>
    <n v="1"/>
    <d v="2024-02-15T00:00:00"/>
    <s v="VR63240001"/>
    <s v=""/>
    <n v="2024"/>
    <n v="1"/>
    <n v="488"/>
    <n v="141741"/>
    <s v="6354620846000572"/>
    <s v="36000"/>
    <n v="1"/>
    <s v=""/>
    <n v="50"/>
    <n v="3"/>
    <s v=""/>
    <s v="01132945856"/>
    <s v="I20.0"/>
    <x v="1"/>
    <n v="9"/>
    <s v="183"/>
    <n v="47"/>
    <x v="1"/>
    <n v="147972"/>
    <x v="1"/>
    <n v="1"/>
  </r>
  <r>
    <n v="6.3023630050030298E+22"/>
    <s v="10C42E3AF2402308E0632880A8C0956A"/>
    <n v="1"/>
    <d v="2024-02-15T00:00:00"/>
    <s v="VR63240001"/>
    <s v=""/>
    <n v="2024"/>
    <n v="1"/>
    <n v="489"/>
    <n v="141742"/>
    <s v="6367150875000413"/>
    <s v="36000"/>
    <n v="2"/>
    <s v=""/>
    <n v="75"/>
    <n v="3"/>
    <s v=""/>
    <s v="01066150195"/>
    <s v="I21.2"/>
    <x v="1"/>
    <n v="12"/>
    <s v="183"/>
    <n v="47"/>
    <x v="3"/>
    <n v="199124"/>
    <x v="1"/>
    <n v="1"/>
  </r>
  <r>
    <n v="6.3023630050030298E+22"/>
    <s v="10C42E3AF24E2308E0632880A8C0956A"/>
    <n v="1"/>
    <d v="2024-02-15T00:00:00"/>
    <s v="VR63240001"/>
    <s v=""/>
    <n v="2024"/>
    <n v="1"/>
    <n v="490"/>
    <n v="141743"/>
    <s v="6349430847000623"/>
    <s v="36000"/>
    <n v="1"/>
    <s v=""/>
    <n v="58"/>
    <n v="3"/>
    <s v=""/>
    <s v="01084411193"/>
    <s v="I22.1"/>
    <x v="1"/>
    <n v="9"/>
    <s v="183"/>
    <n v="47"/>
    <x v="3"/>
    <n v="199124"/>
    <x v="1"/>
    <n v="1"/>
  </r>
  <r>
    <n v="6.3023630050030298E+22"/>
    <s v="10C42E3AF25C2308E0632880A8C0956A"/>
    <n v="1"/>
    <d v="2024-02-15T00:00:00"/>
    <s v="VR63240001"/>
    <s v=""/>
    <n v="2024"/>
    <n v="1"/>
    <n v="491"/>
    <n v="141744"/>
    <s v="6353330843000267"/>
    <s v="36000"/>
    <n v="1"/>
    <s v=""/>
    <n v="57"/>
    <n v="3"/>
    <s v=""/>
    <s v="01081210203"/>
    <s v="I20.0"/>
    <x v="1"/>
    <n v="4"/>
    <s v="183"/>
    <n v="47"/>
    <x v="1"/>
    <n v="147972"/>
    <x v="1"/>
    <n v="1"/>
  </r>
  <r>
    <n v="6.3023630050030298E+22"/>
    <s v="10C42E3AF26A2308E0632880A8C0956A"/>
    <n v="1"/>
    <d v="2024-02-15T00:00:00"/>
    <s v="VR63240001"/>
    <s v=""/>
    <n v="2024"/>
    <n v="1"/>
    <n v="492"/>
    <n v="141745"/>
    <s v="6354740841000185"/>
    <s v="36000"/>
    <n v="1"/>
    <s v=""/>
    <n v="71"/>
    <n v="4"/>
    <s v=""/>
    <s v="02032693738"/>
    <s v="I20.0"/>
    <x v="1"/>
    <n v="16"/>
    <s v="183"/>
    <n v="47"/>
    <x v="1"/>
    <n v="147972"/>
    <x v="1"/>
    <n v="1"/>
  </r>
  <r>
    <n v="6.3023630050030298E+22"/>
    <s v="10C42E3AF29A2308E0632880A8C0956A"/>
    <n v="1"/>
    <d v="2024-02-15T00:00:00"/>
    <s v="VR63240001"/>
    <s v=""/>
    <n v="2024"/>
    <n v="1"/>
    <n v="493"/>
    <n v="141746"/>
    <s v="6348420824000424"/>
    <s v="36000"/>
    <n v="1"/>
    <s v=""/>
    <n v="48"/>
    <n v="3"/>
    <s v=""/>
    <s v="01115778470"/>
    <s v="I20.0"/>
    <x v="1"/>
    <n v="6"/>
    <s v="183"/>
    <n v="47"/>
    <x v="1"/>
    <n v="147972"/>
    <x v="1"/>
    <n v="1"/>
  </r>
  <r>
    <n v="6.3023630050030298E+22"/>
    <s v="10C42E3AF2B62308E0632880A8C0956A"/>
    <n v="1"/>
    <d v="2024-02-15T00:00:00"/>
    <s v="VR63240001"/>
    <s v=""/>
    <n v="2024"/>
    <n v="1"/>
    <n v="494"/>
    <n v="141747"/>
    <s v="6348330840000300"/>
    <s v="36000"/>
    <n v="1"/>
    <s v=""/>
    <n v="57"/>
    <n v="3"/>
    <s v=""/>
    <s v="01057997422"/>
    <s v="I20.0"/>
    <x v="1"/>
    <n v="5"/>
    <s v="183"/>
    <n v="46"/>
    <x v="0"/>
    <n v="179013"/>
    <x v="1"/>
    <n v="1"/>
  </r>
  <r>
    <n v="6.3023630050030298E+22"/>
    <s v="10C42E3AF2C42308E0632880A8C0956A"/>
    <n v="1"/>
    <d v="2024-02-15T00:00:00"/>
    <s v="VR63240001"/>
    <s v=""/>
    <n v="2024"/>
    <n v="1"/>
    <n v="495"/>
    <n v="141748"/>
    <s v="6358340896000234"/>
    <s v="36000"/>
    <n v="2"/>
    <s v=""/>
    <n v="68"/>
    <n v="3"/>
    <s v=""/>
    <s v="01014778818"/>
    <s v="I21.4"/>
    <x v="1"/>
    <n v="12"/>
    <s v="183"/>
    <n v="47"/>
    <x v="1"/>
    <n v="147972"/>
    <x v="1"/>
    <n v="1"/>
  </r>
  <r>
    <n v="6.3023630050030298E+22"/>
    <s v="10C42E3AF2E02308E0632880A8C0956A"/>
    <n v="1"/>
    <d v="2024-02-15T00:00:00"/>
    <s v="VR63240001"/>
    <s v=""/>
    <n v="2024"/>
    <n v="1"/>
    <n v="496"/>
    <n v="141749"/>
    <s v="6348440826000719"/>
    <s v="36000"/>
    <n v="1"/>
    <s v=""/>
    <n v="68"/>
    <n v="3"/>
    <s v=""/>
    <s v="01073435752"/>
    <s v="I20.0"/>
    <x v="1"/>
    <n v="5"/>
    <s v="183"/>
    <n v="47"/>
    <x v="1"/>
    <n v="147972"/>
    <x v="1"/>
    <n v="1"/>
  </r>
  <r>
    <n v="6.3023630050030298E+22"/>
    <s v="10C42E3AF2F42308E0632880A8C0956A"/>
    <n v="1"/>
    <d v="2024-02-15T00:00:00"/>
    <s v="VR63240001"/>
    <s v=""/>
    <n v="2024"/>
    <n v="1"/>
    <n v="497"/>
    <n v="141750"/>
    <s v="6368150829000609"/>
    <s v="36000"/>
    <n v="1"/>
    <s v=""/>
    <n v="75"/>
    <n v="3"/>
    <s v=""/>
    <s v="01131658611"/>
    <s v="I20.0"/>
    <x v="1"/>
    <n v="7"/>
    <s v="183"/>
    <n v="45"/>
    <x v="10"/>
    <n v="222876"/>
    <x v="1"/>
    <n v="1"/>
  </r>
  <r>
    <n v="6.3023630050030298E+22"/>
    <s v="10C42E3AF3022308E0632880A8C0956A"/>
    <n v="1"/>
    <d v="2024-02-15T00:00:00"/>
    <s v="VR63240001"/>
    <s v=""/>
    <n v="2024"/>
    <n v="1"/>
    <n v="498"/>
    <n v="141751"/>
    <s v="6355710840000956"/>
    <s v="36000"/>
    <n v="1"/>
    <s v=""/>
    <n v="41"/>
    <n v="3"/>
    <s v=""/>
    <s v="01126012033"/>
    <s v="I21.4"/>
    <x v="1"/>
    <n v="7"/>
    <s v="183"/>
    <n v="47"/>
    <x v="1"/>
    <n v="147972"/>
    <x v="1"/>
    <n v="1"/>
  </r>
  <r>
    <n v="6.3023630050030298E+22"/>
    <s v="10C42E3AF3102308E0632880A8C0956A"/>
    <n v="1"/>
    <d v="2024-02-15T00:00:00"/>
    <s v="VR63240001"/>
    <s v=""/>
    <n v="2024"/>
    <n v="1"/>
    <n v="499"/>
    <n v="141752"/>
    <s v="6357730829000494"/>
    <s v="36000"/>
    <n v="1"/>
    <s v=""/>
    <n v="61"/>
    <n v="3"/>
    <s v=""/>
    <s v="01061454811"/>
    <s v="I21.1"/>
    <x v="1"/>
    <n v="9"/>
    <s v="183"/>
    <n v="47"/>
    <x v="3"/>
    <n v="199124"/>
    <x v="1"/>
    <n v="1"/>
  </r>
  <r>
    <n v="6.3023630050030298E+22"/>
    <s v="10C42E3AF31E2308E0632880A8C0956A"/>
    <n v="1"/>
    <d v="2024-02-15T00:00:00"/>
    <s v="VR63240001"/>
    <s v=""/>
    <n v="2024"/>
    <n v="1"/>
    <n v="500"/>
    <n v="141753"/>
    <s v="6376060878000493"/>
    <s v="36000"/>
    <n v="2"/>
    <s v=""/>
    <n v="84"/>
    <n v="3"/>
    <s v=""/>
    <s v="01165147898"/>
    <s v="I20.0"/>
    <x v="1"/>
    <n v="8"/>
    <s v="183"/>
    <n v="47"/>
    <x v="1"/>
    <n v="147972"/>
    <x v="1"/>
    <n v="1"/>
  </r>
  <r>
    <n v="6.3023630050030298E+22"/>
    <s v="10C42E3AF32C2308E0632880A8C0956A"/>
    <n v="1"/>
    <d v="2024-02-15T00:00:00"/>
    <s v="VR63240001"/>
    <s v=""/>
    <n v="2024"/>
    <n v="1"/>
    <n v="501"/>
    <n v="141754"/>
    <s v="6358630847000238"/>
    <s v="36000"/>
    <n v="1"/>
    <s v=""/>
    <n v="61"/>
    <n v="3"/>
    <s v=""/>
    <s v="01144804538"/>
    <s v="I22.0"/>
    <x v="1"/>
    <n v="14"/>
    <s v="183"/>
    <n v="47"/>
    <x v="3"/>
    <n v="199124"/>
    <x v="1"/>
    <n v="1"/>
  </r>
  <r>
    <n v="6.3023630050030298E+22"/>
    <s v="10C42E3AF36E2308E0632880A8C0956A"/>
    <n v="1"/>
    <d v="2024-02-15T00:00:00"/>
    <s v="VR63240001"/>
    <s v=""/>
    <n v="2024"/>
    <n v="1"/>
    <n v="502"/>
    <n v="141755"/>
    <s v="6349530840000205"/>
    <s v="36000"/>
    <n v="1"/>
    <s v=""/>
    <n v="59"/>
    <n v="4"/>
    <s v=""/>
    <s v="02027455347"/>
    <s v="I20.0"/>
    <x v="1"/>
    <n v="7"/>
    <s v="183"/>
    <n v="47"/>
    <x v="1"/>
    <n v="147972"/>
    <x v="1"/>
    <n v="1"/>
  </r>
  <r>
    <n v="6.3023630050030298E+22"/>
    <s v="10C42E3AF37C2308E0632880A8C0956A"/>
    <n v="1"/>
    <d v="2024-02-15T00:00:00"/>
    <s v="VR63240001"/>
    <s v=""/>
    <n v="2024"/>
    <n v="1"/>
    <n v="503"/>
    <n v="141756"/>
    <s v="6377060890000025"/>
    <s v="36000"/>
    <n v="2"/>
    <s v=""/>
    <n v="84"/>
    <n v="3"/>
    <s v=""/>
    <s v="01077815036"/>
    <s v="I20.0"/>
    <x v="1"/>
    <n v="8"/>
    <s v="183"/>
    <n v="47"/>
    <x v="1"/>
    <n v="147972"/>
    <x v="1"/>
    <n v="1"/>
  </r>
  <r>
    <n v="6.3023630050030298E+22"/>
    <s v="10C42E3AF38A2308E0632880A8C0956A"/>
    <n v="1"/>
    <d v="2024-02-15T00:00:00"/>
    <s v="VR63240001"/>
    <s v=""/>
    <n v="2024"/>
    <n v="1"/>
    <n v="504"/>
    <n v="141757"/>
    <s v="6367350889000140"/>
    <s v="36000"/>
    <n v="2"/>
    <s v=""/>
    <n v="77"/>
    <n v="3"/>
    <s v=""/>
    <s v="01058000410"/>
    <s v="I22.1"/>
    <x v="1"/>
    <n v="16"/>
    <s v="183"/>
    <n v="46"/>
    <x v="4"/>
    <n v="230121"/>
    <x v="1"/>
    <n v="1"/>
  </r>
  <r>
    <n v="6.3023630050030298E+22"/>
    <s v="10C42E3AF39E2308E0632880A8C0956A"/>
    <n v="1"/>
    <d v="2024-02-15T00:00:00"/>
    <s v="VR63240001"/>
    <s v=""/>
    <n v="2024"/>
    <n v="1"/>
    <n v="505"/>
    <n v="141758"/>
    <s v="6358830838000292"/>
    <s v="36000"/>
    <n v="1"/>
    <s v=""/>
    <n v="63"/>
    <n v="3"/>
    <s v=""/>
    <s v="01081209766"/>
    <s v="I20.0"/>
    <x v="1"/>
    <n v="15"/>
    <s v="183"/>
    <n v="47"/>
    <x v="1"/>
    <n v="147972"/>
    <x v="1"/>
    <n v="1"/>
  </r>
  <r>
    <n v="6.3023630050030298E+22"/>
    <s v="10C42E3AF3AC2308E0632880A8C0956A"/>
    <n v="1"/>
    <d v="2024-02-15T00:00:00"/>
    <s v="VR63240001"/>
    <s v=""/>
    <n v="2024"/>
    <n v="1"/>
    <n v="506"/>
    <n v="141759"/>
    <s v="6354510847000442"/>
    <s v="36000"/>
    <n v="1"/>
    <s v=""/>
    <n v="39"/>
    <n v="3"/>
    <s v=""/>
    <s v="01025400740"/>
    <s v="I21.4"/>
    <x v="1"/>
    <n v="4"/>
    <s v="183"/>
    <n v="47"/>
    <x v="1"/>
    <n v="147972"/>
    <x v="1"/>
    <n v="1"/>
  </r>
  <r>
    <n v="6.3023630050030298E+22"/>
    <s v="10C42E3AF3BA2308E0632880A8C0956A"/>
    <n v="1"/>
    <d v="2024-02-15T00:00:00"/>
    <s v="VR63240001"/>
    <s v=""/>
    <n v="2024"/>
    <n v="1"/>
    <n v="507"/>
    <n v="141760"/>
    <s v="6357320820000683"/>
    <s v="36000"/>
    <n v="1"/>
    <s v=""/>
    <n v="47"/>
    <n v="3"/>
    <s v=""/>
    <s v="01170086305"/>
    <s v="I21.4"/>
    <x v="1"/>
    <n v="16"/>
    <s v="183"/>
    <n v="46"/>
    <x v="0"/>
    <n v="179013"/>
    <x v="1"/>
    <n v="1"/>
  </r>
  <r>
    <n v="6.3023630050030298E+22"/>
    <s v="10C42E3AF5E62308E0632880A8C0956A"/>
    <n v="1"/>
    <d v="2024-02-15T00:00:00"/>
    <s v="VR63240001"/>
    <s v=""/>
    <n v="2024"/>
    <n v="1"/>
    <n v="508"/>
    <n v="141761"/>
    <s v="6375450848000114"/>
    <s v="36000"/>
    <n v="1"/>
    <s v=""/>
    <n v="78"/>
    <n v="3"/>
    <s v=""/>
    <s v="01142691041"/>
    <s v="I21.0"/>
    <x v="1"/>
    <n v="1"/>
    <s v="183"/>
    <n v="47"/>
    <x v="3"/>
    <n v="199124"/>
    <x v="1"/>
    <n v="1"/>
  </r>
  <r>
    <n v="6.3023630050030298E+22"/>
    <s v="10C42E3AF5FA2308E0632880A8C0956A"/>
    <n v="1"/>
    <d v="2024-02-15T00:00:00"/>
    <s v="VR63240001"/>
    <s v=""/>
    <n v="2024"/>
    <n v="1"/>
    <n v="509"/>
    <n v="141762"/>
    <s v="6357740875000504"/>
    <s v="36000"/>
    <n v="2"/>
    <s v=""/>
    <n v="71"/>
    <n v="3"/>
    <s v=""/>
    <s v="01149902139"/>
    <s v="I49.5"/>
    <x v="1"/>
    <n v="17"/>
    <s v="220"/>
    <n v="1103"/>
    <x v="17"/>
    <n v="171011"/>
    <x v="1"/>
    <n v="1"/>
  </r>
  <r>
    <n v="6.3023630050030298E+22"/>
    <s v="10C42E3AF6302308E0632880A8C0956A"/>
    <n v="1"/>
    <d v="2024-02-15T00:00:00"/>
    <s v="VR63240001"/>
    <s v=""/>
    <n v="2024"/>
    <n v="1"/>
    <n v="510"/>
    <n v="141763"/>
    <s v="6369260890000377"/>
    <s v="36000"/>
    <n v="2"/>
    <s v=""/>
    <n v="86"/>
    <n v="3"/>
    <s v=""/>
    <s v="01052901029"/>
    <s v="I21.0"/>
    <x v="1"/>
    <n v="8"/>
    <s v="183"/>
    <n v="47"/>
    <x v="3"/>
    <n v="199124"/>
    <x v="1"/>
    <n v="1"/>
  </r>
  <r>
    <n v="6.3023630050030298E+22"/>
    <s v="10C42E3AF6502308E0632880A8C0956A"/>
    <n v="1"/>
    <d v="2024-02-15T00:00:00"/>
    <s v="VR63240001"/>
    <s v=""/>
    <n v="2024"/>
    <n v="1"/>
    <n v="511"/>
    <n v="141764"/>
    <s v="6357740846000112"/>
    <s v="36000"/>
    <n v="1"/>
    <s v=""/>
    <n v="71"/>
    <n v="3"/>
    <s v=""/>
    <s v="01113543120"/>
    <s v="I21.1"/>
    <x v="1"/>
    <n v="2"/>
    <s v="183"/>
    <n v="46"/>
    <x v="4"/>
    <n v="230121"/>
    <x v="1"/>
    <n v="1"/>
  </r>
  <r>
    <n v="6.3023630050030298E+22"/>
    <s v="10D84DEEF1BB43D9E0632880A8C011D6"/>
    <n v="1"/>
    <d v="2024-02-15T00:00:00"/>
    <s v="VR63240001"/>
    <s v=""/>
    <n v="2024"/>
    <n v="1"/>
    <n v="512"/>
    <n v="141765"/>
    <s v="6376940891000598"/>
    <s v="36000"/>
    <n v="2"/>
    <s v=""/>
    <n v="73"/>
    <n v="3"/>
    <s v=""/>
    <s v="6376940891000598"/>
    <s v="I20.0"/>
    <x v="1"/>
    <n v="6"/>
    <s v="183"/>
    <n v="47"/>
    <x v="1"/>
    <n v="147972"/>
    <x v="1"/>
    <n v="1"/>
  </r>
  <r>
    <n v="6.3023630050030298E+22"/>
    <s v="10D84DEEF1C943D9E0632880A8C011D6"/>
    <n v="1"/>
    <d v="2024-02-15T00:00:00"/>
    <s v="VR63240001"/>
    <s v=""/>
    <n v="2024"/>
    <n v="1"/>
    <n v="513"/>
    <n v="141766"/>
    <s v="2351640834000832"/>
    <s v="36000"/>
    <n v="1"/>
    <s v=""/>
    <n v="70"/>
    <n v="3"/>
    <s v=""/>
    <s v="01135554894"/>
    <s v="I44.2"/>
    <x v="1"/>
    <n v="17"/>
    <s v="219"/>
    <n v="1102"/>
    <x v="18"/>
    <n v="256135"/>
    <x v="1"/>
    <n v="1"/>
  </r>
  <r>
    <n v="6.3023630050030298E+22"/>
    <s v="10D84DEEF1E443D9E0632880A8C011D6"/>
    <n v="1"/>
    <d v="2024-02-15T00:00:00"/>
    <s v="VR63240001"/>
    <s v=""/>
    <n v="2024"/>
    <n v="1"/>
    <n v="514"/>
    <n v="141767"/>
    <s v="6352430885000208"/>
    <s v="36000"/>
    <n v="2"/>
    <s v=""/>
    <n v="58"/>
    <n v="3"/>
    <s v=""/>
    <s v="01137433836"/>
    <s v="I21.1"/>
    <x v="1"/>
    <n v="11"/>
    <s v="183"/>
    <n v="46"/>
    <x v="4"/>
    <n v="230121"/>
    <x v="1"/>
    <n v="1"/>
  </r>
  <r>
    <n v="6.3023630050030298E+22"/>
    <s v="10D84DEEF1F243D9E0632880A8C011D6"/>
    <n v="1"/>
    <d v="2024-02-15T00:00:00"/>
    <s v="VR63240001"/>
    <s v=""/>
    <n v="2024"/>
    <n v="1"/>
    <n v="515"/>
    <n v="141768"/>
    <s v="6372350891000669"/>
    <s v="36000"/>
    <n v="2"/>
    <s v=""/>
    <n v="77"/>
    <n v="3"/>
    <s v=""/>
    <s v="01165307519"/>
    <s v="I44.2"/>
    <x v="1"/>
    <n v="7"/>
    <s v="219"/>
    <n v="1102"/>
    <x v="18"/>
    <n v="256135"/>
    <x v="1"/>
    <n v="1"/>
  </r>
  <r>
    <n v="6.3023630050030298E+22"/>
    <s v="10D84DEEF20843D9E0632880A8C011D6"/>
    <n v="1"/>
    <d v="2024-02-15T00:00:00"/>
    <s v="VR63240001"/>
    <s v=""/>
    <n v="2024"/>
    <n v="1"/>
    <n v="516"/>
    <n v="141769"/>
    <s v="6370260895000452"/>
    <s v="36000"/>
    <n v="2"/>
    <s v=""/>
    <n v="86"/>
    <n v="3"/>
    <s v=""/>
    <s v="6370260895000452"/>
    <s v="I21.4"/>
    <x v="1"/>
    <n v="13"/>
    <s v="183"/>
    <n v="47"/>
    <x v="1"/>
    <n v="147972"/>
    <x v="1"/>
    <n v="1"/>
  </r>
  <r>
    <n v="6.3023630050030298E+22"/>
    <s v="10EC3C30C5CD0B6EE0632980A8C0AEAB"/>
    <n v="1"/>
    <d v="2024-02-15T00:00:00"/>
    <s v="VR63240001"/>
    <s v=""/>
    <n v="2024"/>
    <n v="1"/>
    <n v="517"/>
    <n v="141770"/>
    <s v="2355030837001076"/>
    <s v="36000"/>
    <n v="1"/>
    <s v=""/>
    <n v="54"/>
    <n v="3"/>
    <s v=""/>
    <s v="01136600956"/>
    <s v="I20.0"/>
    <x v="1"/>
    <n v="7"/>
    <s v="183"/>
    <n v="46"/>
    <x v="0"/>
    <n v="179013"/>
    <x v="1"/>
    <n v="1"/>
  </r>
  <r>
    <n v="6.3023630050030298E+22"/>
    <s v="10EC3C30C5F50B6EE0632980A8C0AEAB"/>
    <n v="1"/>
    <d v="2024-02-15T00:00:00"/>
    <s v="VR63240001"/>
    <s v=""/>
    <n v="2024"/>
    <n v="1"/>
    <n v="518"/>
    <n v="141771"/>
    <s v="6352230846000267"/>
    <s v="36000"/>
    <n v="1"/>
    <s v=""/>
    <n v="56"/>
    <n v="3"/>
    <s v=""/>
    <s v="01081729138"/>
    <s v="I21.1"/>
    <x v="1"/>
    <n v="7"/>
    <s v="183"/>
    <n v="47"/>
    <x v="3"/>
    <n v="199124"/>
    <x v="1"/>
    <n v="1"/>
  </r>
  <r>
    <n v="6.3023630050030298E+22"/>
    <s v="10EC3C30C6030B6EE0632980A8C0AEAB"/>
    <n v="1"/>
    <d v="2024-02-15T00:00:00"/>
    <s v="VR63240001"/>
    <s v=""/>
    <n v="2024"/>
    <n v="1"/>
    <n v="519"/>
    <n v="141772"/>
    <s v="6371450848000068"/>
    <s v="36000"/>
    <n v="1"/>
    <s v=""/>
    <n v="78"/>
    <n v="3"/>
    <s v=""/>
    <s v="01144398770"/>
    <s v="I21.2"/>
    <x v="1"/>
    <n v="6"/>
    <s v="183"/>
    <n v="45"/>
    <x v="15"/>
    <n v="260837"/>
    <x v="1"/>
    <n v="1"/>
  </r>
  <r>
    <n v="6.3023630050030298E+22"/>
    <s v="10EC3C30C6170B6EE0632980A8C0AEAB"/>
    <n v="1"/>
    <d v="2024-02-15T00:00:00"/>
    <s v="VR63240001"/>
    <s v=""/>
    <n v="2024"/>
    <n v="1"/>
    <n v="520"/>
    <n v="141773"/>
    <s v="6350240874000693"/>
    <s v="36000"/>
    <n v="2"/>
    <s v=""/>
    <n v="66"/>
    <n v="3"/>
    <s v=""/>
    <s v="01071730571"/>
    <s v="I22.9"/>
    <x v="1"/>
    <n v="8"/>
    <s v="183"/>
    <n v="46"/>
    <x v="0"/>
    <n v="179013"/>
    <x v="1"/>
    <n v="1"/>
  </r>
  <r>
    <n v="6.3023630050030298E+22"/>
    <s v="10EC3C30C62B0B6EE0632980A8C0AEAB"/>
    <n v="1"/>
    <d v="2024-02-15T00:00:00"/>
    <s v="VR63240001"/>
    <s v=""/>
    <n v="2024"/>
    <n v="1"/>
    <n v="521"/>
    <n v="141774"/>
    <s v="6349430847000623"/>
    <s v="36000"/>
    <n v="1"/>
    <s v=""/>
    <n v="58"/>
    <n v="3"/>
    <s v=""/>
    <s v="01084411193"/>
    <s v="I20.0"/>
    <x v="1"/>
    <n v="4"/>
    <s v="183"/>
    <n v="46"/>
    <x v="0"/>
    <n v="179013"/>
    <x v="1"/>
    <n v="1"/>
  </r>
  <r>
    <n v="6.3023630050030298E+22"/>
    <s v="10EC3C30C6390B6EE0632980A8C0AEAB"/>
    <n v="1"/>
    <d v="2024-02-15T00:00:00"/>
    <s v="VR63240001"/>
    <s v=""/>
    <n v="2024"/>
    <n v="1"/>
    <n v="522"/>
    <n v="141775"/>
    <s v="6356430828000675"/>
    <s v="36000"/>
    <n v="1"/>
    <s v=""/>
    <n v="58"/>
    <n v="3"/>
    <s v=""/>
    <s v="01084367026"/>
    <s v="I22.1"/>
    <x v="1"/>
    <n v="5"/>
    <s v="183"/>
    <n v="47"/>
    <x v="1"/>
    <n v="147972"/>
    <x v="1"/>
    <n v="1"/>
  </r>
  <r>
    <n v="6.3023630050030298E+22"/>
    <s v="10EC3C30C6470B6EE0632980A8C0AEAB"/>
    <n v="1"/>
    <d v="2024-02-15T00:00:00"/>
    <s v="VR63240001"/>
    <s v=""/>
    <n v="2024"/>
    <n v="1"/>
    <n v="523"/>
    <n v="141776"/>
    <s v="6350930848000486"/>
    <s v="36000"/>
    <n v="1"/>
    <s v=""/>
    <n v="63"/>
    <n v="3"/>
    <s v=""/>
    <s v="01016134787"/>
    <s v="I21.0"/>
    <x v="1"/>
    <n v="12"/>
    <s v="183"/>
    <n v="46"/>
    <x v="4"/>
    <n v="230121"/>
    <x v="1"/>
    <n v="1"/>
  </r>
  <r>
    <n v="6.3023630050030298E+22"/>
    <s v="10EC3C30C6550B6EE0632980A8C0AEAB"/>
    <n v="1"/>
    <d v="2024-02-15T00:00:00"/>
    <s v="VR63240001"/>
    <s v=""/>
    <n v="2024"/>
    <n v="1"/>
    <n v="524"/>
    <n v="141777"/>
    <s v="6347520843000122"/>
    <s v="36000"/>
    <n v="1"/>
    <s v=""/>
    <n v="49"/>
    <n v="3"/>
    <s v=""/>
    <s v="01070891257"/>
    <s v="I20.0"/>
    <x v="1"/>
    <n v="6"/>
    <s v="183"/>
    <n v="47"/>
    <x v="1"/>
    <n v="147972"/>
    <x v="1"/>
    <n v="1"/>
  </r>
  <r>
    <n v="6.3023630050030298E+22"/>
    <s v="10EC3C30C6630B6EE0632980A8C0AEAB"/>
    <n v="1"/>
    <d v="2024-02-15T00:00:00"/>
    <s v="VR63240001"/>
    <s v=""/>
    <n v="2024"/>
    <n v="1"/>
    <n v="525"/>
    <n v="141778"/>
    <s v="6353840876000497"/>
    <s v="36000"/>
    <n v="2"/>
    <s v=""/>
    <n v="72"/>
    <n v="3"/>
    <s v=""/>
    <s v="01067961803"/>
    <s v="I20.0"/>
    <x v="1"/>
    <n v="12"/>
    <s v="183"/>
    <n v="47"/>
    <x v="1"/>
    <n v="147972"/>
    <x v="1"/>
    <n v="1"/>
  </r>
  <r>
    <n v="6.3023630050030298E+22"/>
    <s v="10EC3C30C7720B6EE0632980A8C0AEAB"/>
    <n v="1"/>
    <d v="2024-02-15T00:00:00"/>
    <s v="VR63240001"/>
    <s v=""/>
    <n v="2024"/>
    <n v="1"/>
    <n v="526"/>
    <n v="141779"/>
    <s v="6357320820000683"/>
    <s v="36000"/>
    <n v="1"/>
    <s v=""/>
    <n v="47"/>
    <n v="3"/>
    <s v=""/>
    <s v="01170086305"/>
    <s v="I21.4"/>
    <x v="1"/>
    <n v="6"/>
    <s v="183"/>
    <n v="47"/>
    <x v="1"/>
    <n v="147972"/>
    <x v="1"/>
    <n v="1"/>
  </r>
  <r>
    <n v="6.3023630050030298E+22"/>
    <s v="10EC3C30C78E0B6EE0632980A8C0AEAB"/>
    <n v="1"/>
    <d v="2024-02-15T00:00:00"/>
    <s v="VR63240001"/>
    <s v=""/>
    <n v="2024"/>
    <n v="1"/>
    <n v="527"/>
    <n v="141780"/>
    <s v="6352530839000178"/>
    <s v="36000"/>
    <n v="1"/>
    <s v=""/>
    <n v="59"/>
    <n v="3"/>
    <s v=""/>
    <s v="01088752897"/>
    <s v="I20.0"/>
    <x v="1"/>
    <n v="7"/>
    <s v="183"/>
    <n v="47"/>
    <x v="1"/>
    <n v="147972"/>
    <x v="1"/>
    <n v="1"/>
  </r>
  <r>
    <n v="6.3023630050030298E+22"/>
    <s v="10EC3C30C7C80B6EE0632980A8C0AEAB"/>
    <n v="1"/>
    <d v="2024-02-15T00:00:00"/>
    <s v="VR63240001"/>
    <s v=""/>
    <n v="2024"/>
    <n v="1"/>
    <n v="528"/>
    <n v="141781"/>
    <s v="6350240874000693"/>
    <s v="36000"/>
    <n v="2"/>
    <s v=""/>
    <n v="66"/>
    <n v="3"/>
    <s v=""/>
    <s v="01071730571"/>
    <s v="I20.0"/>
    <x v="1"/>
    <n v="6"/>
    <s v="183"/>
    <n v="47"/>
    <x v="1"/>
    <n v="147972"/>
    <x v="1"/>
    <n v="1"/>
  </r>
  <r>
    <n v="6.3023630050030298E+22"/>
    <s v="10EC3C30C7DC0B6EE0632980A8C0AEAB"/>
    <n v="1"/>
    <d v="2024-02-15T00:00:00"/>
    <s v="VR63240001"/>
    <s v=""/>
    <n v="2024"/>
    <n v="1"/>
    <n v="529"/>
    <n v="141782"/>
    <s v="6376650882000081"/>
    <s v="36000"/>
    <n v="2"/>
    <s v=""/>
    <n v="80"/>
    <n v="3"/>
    <s v=""/>
    <s v="01127155158"/>
    <s v="I21.0"/>
    <x v="1"/>
    <n v="3"/>
    <s v="183"/>
    <n v="47"/>
    <x v="3"/>
    <n v="199124"/>
    <x v="1"/>
    <n v="1"/>
  </r>
  <r>
    <n v="6.3023630050030298E+22"/>
    <s v="10B0002445BD72B8E0632880A8C08E81"/>
    <n v="1"/>
    <d v="2024-02-15T00:00:00"/>
    <s v="VR63240001"/>
    <s v=""/>
    <n v="2024"/>
    <n v="1"/>
    <n v="530"/>
    <n v="141783"/>
    <s v="6348430819000313"/>
    <s v="36000"/>
    <n v="1"/>
    <s v=""/>
    <n v="58"/>
    <n v="3"/>
    <s v=""/>
    <s v="6348430819000313"/>
    <s v="I21.0"/>
    <x v="1"/>
    <n v="9"/>
    <s v="183"/>
    <n v="47"/>
    <x v="3"/>
    <n v="199124"/>
    <x v="1"/>
    <n v="1"/>
  </r>
  <r>
    <n v="6.3023630050030298E+22"/>
    <s v="10B0002445CB72B8E0632880A8C08E81"/>
    <n v="1"/>
    <d v="2024-02-15T00:00:00"/>
    <s v="VR63240001"/>
    <s v=""/>
    <n v="2024"/>
    <n v="1"/>
    <n v="531"/>
    <n v="141784"/>
    <s v="6355540898000156"/>
    <s v="36000"/>
    <n v="2"/>
    <s v=""/>
    <n v="69"/>
    <n v="4"/>
    <s v=""/>
    <s v="02032807257"/>
    <s v="I21.0"/>
    <x v="1"/>
    <n v="7"/>
    <s v="183"/>
    <n v="47"/>
    <x v="3"/>
    <n v="199124"/>
    <x v="1"/>
    <n v="1"/>
  </r>
  <r>
    <n v="6.3023630050030298E+22"/>
    <s v="10B0002445D972B8E0632880A8C08E81"/>
    <n v="1"/>
    <d v="2024-02-15T00:00:00"/>
    <s v="VR63240001"/>
    <s v=""/>
    <n v="2024"/>
    <n v="1"/>
    <n v="532"/>
    <n v="141785"/>
    <s v="6355830826000422"/>
    <s v="36000"/>
    <n v="1"/>
    <s v=""/>
    <n v="62"/>
    <n v="3"/>
    <s v=""/>
    <s v="01069406831"/>
    <s v="I20.0"/>
    <x v="1"/>
    <n v="11"/>
    <s v="183"/>
    <n v="47"/>
    <x v="1"/>
    <n v="147972"/>
    <x v="1"/>
    <n v="1"/>
  </r>
  <r>
    <n v="6.3023630050030298E+22"/>
    <s v="10B0002445F372B8E0632880A8C08E81"/>
    <n v="1"/>
    <d v="2024-02-15T00:00:00"/>
    <s v="VR63240001"/>
    <s v=""/>
    <n v="2024"/>
    <n v="1"/>
    <n v="533"/>
    <n v="141786"/>
    <s v="6378950868000354"/>
    <s v="36000"/>
    <n v="2"/>
    <s v=""/>
    <n v="83"/>
    <n v="3"/>
    <s v=""/>
    <s v="01134840697"/>
    <s v="I44.2"/>
    <x v="1"/>
    <n v="14"/>
    <s v="220"/>
    <n v="1103"/>
    <x v="17"/>
    <n v="171011"/>
    <x v="1"/>
    <n v="1"/>
  </r>
  <r>
    <n v="6.3023630050030298E+22"/>
    <s v="10B00024461B72B8E0632880A8C08E81"/>
    <n v="1"/>
    <d v="2024-02-15T00:00:00"/>
    <s v="VR63240001"/>
    <s v=""/>
    <n v="2024"/>
    <n v="1"/>
    <n v="534"/>
    <n v="141787"/>
    <s v="6374150891000455"/>
    <s v="36000"/>
    <n v="2"/>
    <s v=""/>
    <n v="75"/>
    <n v="3"/>
    <s v=""/>
    <s v="01081174604"/>
    <s v="I49.5"/>
    <x v="1"/>
    <n v="13"/>
    <s v="220"/>
    <n v="1103"/>
    <x v="17"/>
    <n v="171011"/>
    <x v="1"/>
    <n v="1"/>
  </r>
  <r>
    <n v="6.3023630050030298E+22"/>
    <s v="10B00024463572B8E0632880A8C08E81"/>
    <n v="1"/>
    <d v="2024-02-15T00:00:00"/>
    <s v="VR63240001"/>
    <s v=""/>
    <n v="2024"/>
    <n v="1"/>
    <n v="535"/>
    <n v="141788"/>
    <s v="6377060872000175"/>
    <s v="36000"/>
    <n v="2"/>
    <s v=""/>
    <n v="84"/>
    <n v="3"/>
    <s v=""/>
    <s v="01012251061"/>
    <s v="I49.5"/>
    <x v="1"/>
    <n v="16"/>
    <s v="220"/>
    <n v="1103"/>
    <x v="17"/>
    <n v="171011"/>
    <x v="1"/>
    <n v="1"/>
  </r>
  <r>
    <n v="6.3023630050030298E+22"/>
    <s v="10C42E3AF0D82308E0632880A8C0956A"/>
    <n v="1"/>
    <d v="2024-02-15T00:00:00"/>
    <s v="VR63240001"/>
    <s v=""/>
    <n v="2024"/>
    <n v="1"/>
    <n v="536"/>
    <n v="141789"/>
    <s v="6378850893000256"/>
    <s v="36000"/>
    <n v="2"/>
    <s v=""/>
    <n v="82"/>
    <n v="4"/>
    <s v=""/>
    <s v="02030673882"/>
    <s v="I21.0"/>
    <x v="1"/>
    <n v="1"/>
    <s v="183"/>
    <n v="47"/>
    <x v="3"/>
    <n v="199124"/>
    <x v="1"/>
    <n v="1"/>
  </r>
  <r>
    <n v="6.3023630050030298E+22"/>
    <s v="10C42E3AF0FA2308E0632880A8C0956A"/>
    <n v="1"/>
    <d v="2024-02-15T00:00:00"/>
    <s v="VR63240001"/>
    <s v=""/>
    <n v="2024"/>
    <n v="1"/>
    <n v="537"/>
    <n v="141790"/>
    <s v="6372250829000288"/>
    <s v="36000"/>
    <n v="1"/>
    <s v=""/>
    <n v="76"/>
    <n v="3"/>
    <s v=""/>
    <s v="01149929779"/>
    <s v="I21.4"/>
    <x v="1"/>
    <n v="7"/>
    <s v="183"/>
    <n v="46"/>
    <x v="0"/>
    <n v="179013"/>
    <x v="1"/>
    <n v="1"/>
  </r>
  <r>
    <n v="6.3023630050030298E+22"/>
    <s v="10C42E3AF1082308E0632880A8C0956A"/>
    <n v="1"/>
    <d v="2024-02-15T00:00:00"/>
    <s v="VR63240001"/>
    <s v=""/>
    <n v="2024"/>
    <n v="1"/>
    <n v="538"/>
    <n v="141791"/>
    <s v="6349340836000668"/>
    <s v="36000"/>
    <n v="1"/>
    <s v=""/>
    <n v="67"/>
    <n v="3"/>
    <s v=""/>
    <s v="01101093907"/>
    <s v="I22.0"/>
    <x v="1"/>
    <n v="17"/>
    <s v="183"/>
    <n v="46"/>
    <x v="0"/>
    <n v="179013"/>
    <x v="1"/>
    <n v="1"/>
  </r>
  <r>
    <n v="6.3023630050030298E+22"/>
    <s v="10C42E3AF1162308E0632880A8C0956A"/>
    <n v="1"/>
    <d v="2024-02-15T00:00:00"/>
    <s v="VR63240001"/>
    <s v=""/>
    <n v="2024"/>
    <n v="1"/>
    <n v="539"/>
    <n v="141792"/>
    <s v="6351440835000118"/>
    <s v="36000"/>
    <n v="1"/>
    <s v=""/>
    <n v="68"/>
    <n v="3"/>
    <s v=""/>
    <s v="01118408692"/>
    <s v="I22.1"/>
    <x v="1"/>
    <n v="9"/>
    <s v="183"/>
    <n v="47"/>
    <x v="3"/>
    <n v="199124"/>
    <x v="1"/>
    <n v="1"/>
  </r>
  <r>
    <n v="6.3023630050030298E+22"/>
    <s v="10C42E3AF12A2308E0632880A8C0956A"/>
    <n v="1"/>
    <d v="2024-02-15T00:00:00"/>
    <s v="VR63240001"/>
    <s v=""/>
    <n v="2024"/>
    <n v="1"/>
    <n v="540"/>
    <n v="141793"/>
    <s v="6367150888000038"/>
    <s v="36000"/>
    <n v="2"/>
    <s v=""/>
    <n v="75"/>
    <n v="3"/>
    <s v=""/>
    <s v="6367150888000038"/>
    <s v="I20.0"/>
    <x v="1"/>
    <n v="10"/>
    <s v="183"/>
    <n v="46"/>
    <x v="0"/>
    <n v="179013"/>
    <x v="1"/>
    <n v="1"/>
  </r>
  <r>
    <n v="6.3023630050030298E+22"/>
    <s v="10C42E3AF1522308E0632880A8C0956A"/>
    <n v="1"/>
    <d v="2024-02-15T00:00:00"/>
    <s v="VR63240001"/>
    <s v=""/>
    <n v="2024"/>
    <n v="1"/>
    <n v="541"/>
    <n v="141794"/>
    <s v="6369660887000191"/>
    <s v="36000"/>
    <n v="2"/>
    <s v=""/>
    <n v="90"/>
    <n v="3"/>
    <s v=""/>
    <s v="01138330760"/>
    <s v="I21.0"/>
    <x v="1"/>
    <n v="10"/>
    <s v="183"/>
    <n v="47"/>
    <x v="3"/>
    <n v="199124"/>
    <x v="1"/>
    <n v="1"/>
  </r>
  <r>
    <n v="6.3023630050030298E+22"/>
    <s v="10C42E3AF1662308E0632880A8C0956A"/>
    <n v="1"/>
    <d v="2024-02-15T00:00:00"/>
    <s v="VR63240001"/>
    <s v=""/>
    <n v="2024"/>
    <n v="1"/>
    <n v="542"/>
    <n v="141795"/>
    <s v="6357620836001058"/>
    <s v="36000"/>
    <n v="1"/>
    <s v=""/>
    <n v="50"/>
    <n v="3"/>
    <s v=""/>
    <s v="01025714488"/>
    <s v="I22.0"/>
    <x v="1"/>
    <n v="8"/>
    <s v="183"/>
    <n v="47"/>
    <x v="1"/>
    <n v="147972"/>
    <x v="1"/>
    <n v="1"/>
  </r>
  <r>
    <n v="6.3023630050030298E+22"/>
    <s v="10C42E3AF17A2308E0632880A8C0956A"/>
    <n v="1"/>
    <d v="2024-02-15T00:00:00"/>
    <s v="VR63240001"/>
    <s v=""/>
    <n v="2024"/>
    <n v="1"/>
    <n v="543"/>
    <n v="141796"/>
    <s v="6372940822000422"/>
    <s v="36000"/>
    <n v="1"/>
    <s v=""/>
    <n v="73"/>
    <n v="3"/>
    <s v=""/>
    <s v="01081105051"/>
    <s v="I20.0"/>
    <x v="1"/>
    <n v="12"/>
    <s v="183"/>
    <n v="47"/>
    <x v="1"/>
    <n v="147972"/>
    <x v="1"/>
    <n v="1"/>
  </r>
  <r>
    <n v="6.3023630050030298E+22"/>
    <s v="10C42E3AF1962308E0632880A8C0956A"/>
    <n v="1"/>
    <d v="2024-02-15T00:00:00"/>
    <s v="VR63240001"/>
    <s v=""/>
    <n v="2024"/>
    <n v="1"/>
    <n v="544"/>
    <n v="141797"/>
    <s v="8156520820000562"/>
    <s v="36000"/>
    <n v="1"/>
    <s v=""/>
    <n v="49"/>
    <n v="4"/>
    <s v=""/>
    <s v="02032856069"/>
    <s v="I20.8"/>
    <x v="1"/>
    <n v="6"/>
    <s v="493"/>
    <n v="2633"/>
    <x v="14"/>
    <n v="136982"/>
    <x v="1"/>
    <n v="1"/>
  </r>
  <r>
    <n v="6.3023630050030298E+22"/>
    <s v="10C42E3AF1B22308E0632880A8C0956A"/>
    <n v="1"/>
    <d v="2024-02-15T00:00:00"/>
    <s v="VR63240001"/>
    <s v=""/>
    <n v="2024"/>
    <n v="1"/>
    <n v="545"/>
    <n v="141798"/>
    <s v="7157640843001156"/>
    <s v="36000"/>
    <n v="1"/>
    <s v=""/>
    <n v="70"/>
    <n v="3"/>
    <s v=""/>
    <s v="01063271198"/>
    <s v="I22.0"/>
    <x v="1"/>
    <n v="10"/>
    <s v="183"/>
    <n v="46"/>
    <x v="4"/>
    <n v="230121"/>
    <x v="1"/>
    <n v="1"/>
  </r>
  <r>
    <n v="6.3023630050030298E+22"/>
    <s v="10C42E3AF1DA2308E0632880A8C0956A"/>
    <n v="1"/>
    <d v="2024-02-15T00:00:00"/>
    <s v="VR63240001"/>
    <s v=""/>
    <n v="2024"/>
    <n v="1"/>
    <n v="546"/>
    <n v="141799"/>
    <s v="6367850826000210"/>
    <s v="36000"/>
    <n v="1"/>
    <s v=""/>
    <n v="82"/>
    <n v="3"/>
    <s v=""/>
    <s v="01136434225"/>
    <s v="I44.2"/>
    <x v="1"/>
    <n v="7"/>
    <s v="220"/>
    <n v="1103"/>
    <x v="17"/>
    <n v="171011"/>
    <x v="1"/>
    <n v="1"/>
  </r>
  <r>
    <n v="6.3023630050030298E+22"/>
    <s v="10C42E3AF1E82308E0632880A8C0956A"/>
    <n v="1"/>
    <d v="2024-02-15T00:00:00"/>
    <s v="VR63240001"/>
    <s v=""/>
    <n v="2024"/>
    <n v="1"/>
    <n v="547"/>
    <n v="141800"/>
    <s v="6347140838000159"/>
    <s v="36000"/>
    <n v="1"/>
    <s v=""/>
    <n v="65"/>
    <n v="3"/>
    <s v=""/>
    <s v="01079151651"/>
    <s v="I21.1"/>
    <x v="1"/>
    <n v="13"/>
    <s v="183"/>
    <n v="47"/>
    <x v="3"/>
    <n v="199124"/>
    <x v="1"/>
    <n v="1"/>
  </r>
  <r>
    <n v="6.3023630050030298E+22"/>
    <s v="10C42E3AF1FC2308E0632880A8C0956A"/>
    <n v="1"/>
    <d v="2024-02-15T00:00:00"/>
    <s v="VR63240001"/>
    <s v=""/>
    <n v="2024"/>
    <n v="1"/>
    <n v="548"/>
    <n v="141801"/>
    <s v="6372850833000271"/>
    <s v="36000"/>
    <n v="1"/>
    <s v=""/>
    <n v="82"/>
    <n v="4"/>
    <s v=""/>
    <s v="02031982883"/>
    <s v="I21.4"/>
    <x v="1"/>
    <n v="13"/>
    <s v="183"/>
    <n v="47"/>
    <x v="1"/>
    <n v="147972"/>
    <x v="1"/>
    <n v="1"/>
  </r>
  <r>
    <n v="6.3006606303101003E+23"/>
    <s v="3BD6F62A6F46436C905108E52E6EEDCA"/>
    <n v="17396"/>
    <d v="2024-02-15T00:00:00"/>
    <s v="VR63240001"/>
    <s v=""/>
    <n v="2024"/>
    <n v="1"/>
    <n v="549"/>
    <n v="141802"/>
    <s v="6387879735000314"/>
    <s v="36000"/>
    <n v="1"/>
    <s v=""/>
    <n v="2"/>
    <n v="3"/>
    <s v=""/>
    <s v="01168235279"/>
    <s v="M21.9"/>
    <x v="12"/>
    <n v="8"/>
    <s v="202"/>
    <n v="36"/>
    <x v="22"/>
    <n v="165709"/>
    <x v="0"/>
    <n v="1"/>
  </r>
  <r>
    <n v="6.3006606303101003E+23"/>
    <s v="41F2E1AD118D4876AFE3C5E3E419E1A1"/>
    <n v="17395"/>
    <d v="2024-02-15T00:00:00"/>
    <s v="VR63240001"/>
    <s v=""/>
    <n v="2024"/>
    <n v="1"/>
    <n v="550"/>
    <n v="141803"/>
    <s v="6395299792000323"/>
    <s v="36000"/>
    <n v="2"/>
    <s v=""/>
    <n v="16"/>
    <n v="3"/>
    <s v=""/>
    <s v="01164463882"/>
    <s v="M21.9"/>
    <x v="12"/>
    <n v="6"/>
    <s v="202"/>
    <n v="36"/>
    <x v="22"/>
    <n v="165709"/>
    <x v="0"/>
    <n v="1"/>
  </r>
  <r>
    <n v="6.3006606303101003E+23"/>
    <s v="93E09593C9BE44E98357715660B9C744"/>
    <n v="17397"/>
    <d v="2024-02-15T00:00:00"/>
    <s v="VR63240001"/>
    <s v=""/>
    <n v="2024"/>
    <n v="1"/>
    <n v="551"/>
    <n v="141804"/>
    <s v="6391879742000061"/>
    <s v="36000"/>
    <n v="1"/>
    <s v=""/>
    <n v="2"/>
    <n v="3"/>
    <s v=""/>
    <s v="01166510326"/>
    <s v="C47.4"/>
    <x v="12"/>
    <n v="16"/>
    <s v="488"/>
    <n v="90"/>
    <x v="40"/>
    <n v="168010"/>
    <x v="0"/>
    <n v="1"/>
  </r>
  <r>
    <n v="6.3006606303101003E+23"/>
    <s v="BBFD0AC75B964D3E951022B34CF287B2"/>
    <n v="17398"/>
    <d v="2024-02-15T00:00:00"/>
    <s v="VR63240001"/>
    <s v=""/>
    <n v="2024"/>
    <n v="1"/>
    <n v="552"/>
    <n v="141805"/>
    <s v="6390199746000145"/>
    <s v="36000"/>
    <n v="1"/>
    <s v=""/>
    <n v="15"/>
    <n v="3"/>
    <s v=""/>
    <s v="01069320246"/>
    <s v="D69.3"/>
    <x v="12"/>
    <n v="7"/>
    <s v="10"/>
    <n v="246"/>
    <x v="41"/>
    <n v="185493"/>
    <x v="0"/>
    <n v="1"/>
  </r>
  <r>
    <n v="6.3006606303101003E+23"/>
    <s v="5964DFF40228406999E6E4285FD30113"/>
    <n v="17402"/>
    <d v="2024-02-15T00:00:00"/>
    <s v="VR63240001"/>
    <s v=""/>
    <n v="2024"/>
    <n v="1"/>
    <n v="553"/>
    <n v="141806"/>
    <s v="6389189794000280"/>
    <s v="36000"/>
    <n v="2"/>
    <s v=""/>
    <n v="5"/>
    <n v="3"/>
    <s v=""/>
    <s v="01153297328"/>
    <s v="C91.0"/>
    <x v="12"/>
    <n v="14"/>
    <s v="488"/>
    <n v="90"/>
    <x v="40"/>
    <n v="168010"/>
    <x v="0"/>
    <n v="1"/>
  </r>
  <r>
    <n v="6.3023630047030003E+22"/>
    <s v="0FD87D2FE3BBD7BDE0630D003F0A34FE"/>
    <n v="1"/>
    <d v="2024-02-15T00:00:00"/>
    <s v="VR63240001"/>
    <s v=""/>
    <n v="2024"/>
    <n v="1"/>
    <n v="554"/>
    <n v="141807"/>
    <s v="6357130826000607"/>
    <s v="36000"/>
    <n v="1"/>
    <s v=""/>
    <n v="55"/>
    <n v="4"/>
    <s v=""/>
    <s v="02027359450"/>
    <s v="I21.1"/>
    <x v="8"/>
    <n v="13"/>
    <s v="183"/>
    <n v="45"/>
    <x v="15"/>
    <n v="260837"/>
    <x v="1"/>
    <n v="1"/>
  </r>
  <r>
    <n v="6.3023630047030003E+22"/>
    <s v="0FD87D2FE3DBD7BDE0630D003F0A34FE"/>
    <n v="1"/>
    <d v="2024-02-15T00:00:00"/>
    <s v="VR63240001"/>
    <s v=""/>
    <n v="2024"/>
    <n v="1"/>
    <n v="555"/>
    <n v="141808"/>
    <s v="6356730845000149"/>
    <s v="36000"/>
    <n v="1"/>
    <s v=""/>
    <n v="61"/>
    <n v="4"/>
    <s v=""/>
    <s v="02033213029"/>
    <s v="I21.1"/>
    <x v="8"/>
    <n v="8"/>
    <s v="183"/>
    <n v="47"/>
    <x v="3"/>
    <n v="199124"/>
    <x v="1"/>
    <n v="1"/>
  </r>
  <r>
    <n v="6.3023630047030003E+22"/>
    <s v="0FD87D2FE4ADD7BDE0630D003F0A34FE"/>
    <n v="1"/>
    <d v="2024-02-15T00:00:00"/>
    <s v="VR63240001"/>
    <s v=""/>
    <n v="2024"/>
    <n v="1"/>
    <n v="556"/>
    <n v="141809"/>
    <s v="6356820820000394"/>
    <s v="36000"/>
    <n v="1"/>
    <s v=""/>
    <n v="52"/>
    <n v="3"/>
    <s v=""/>
    <s v="01097174908"/>
    <s v="I21.1"/>
    <x v="8"/>
    <n v="6"/>
    <s v="183"/>
    <n v="47"/>
    <x v="3"/>
    <n v="199124"/>
    <x v="1"/>
    <n v="1"/>
  </r>
  <r>
    <n v="6.30236301040301E+22"/>
    <s v="F67FD4CE137B4C96B8D79BAFF241547B"/>
    <n v="70286"/>
    <d v="2024-02-15T00:00:00"/>
    <s v="VR63240001"/>
    <s v=""/>
    <n v="2024"/>
    <n v="1"/>
    <n v="557"/>
    <n v="141810"/>
    <s v="6372350840000240"/>
    <s v="36000"/>
    <n v="1"/>
    <s v=""/>
    <n v="77"/>
    <n v="3"/>
    <s v=""/>
    <s v="6372350840000240"/>
    <s v="C32.0"/>
    <x v="5"/>
    <n v="6"/>
    <s v="32"/>
    <n v="200"/>
    <x v="33"/>
    <n v="234037"/>
    <x v="1"/>
    <n v="1"/>
  </r>
  <r>
    <n v="6.30236301040302E+22"/>
    <s v="4B03989944DC4F699498356DBBEAB549"/>
    <n v="70282"/>
    <d v="2024-02-15T00:00:00"/>
    <s v="VR63240001"/>
    <s v=""/>
    <n v="2024"/>
    <n v="1"/>
    <n v="558"/>
    <n v="141811"/>
    <s v="6351820881000452"/>
    <s v="36000"/>
    <n v="2"/>
    <s v=""/>
    <n v="52"/>
    <n v="3"/>
    <s v=""/>
    <s v="01136095978"/>
    <s v="C20"/>
    <x v="5"/>
    <n v="19"/>
    <s v="487"/>
    <n v="1155"/>
    <x v="33"/>
    <n v="234037"/>
    <x v="1"/>
    <n v="1"/>
  </r>
  <r>
    <n v="6.3023630047030003E+22"/>
    <s v="0FD87D2FE3B5D7BDE0630D003F0A34FE"/>
    <n v="1"/>
    <d v="2024-02-15T00:00:00"/>
    <s v="VR63240001"/>
    <s v=""/>
    <n v="2024"/>
    <n v="1"/>
    <n v="559"/>
    <n v="141812"/>
    <s v="6356440898000612"/>
    <s v="36000"/>
    <n v="2"/>
    <s v=""/>
    <n v="68"/>
    <n v="3"/>
    <s v=""/>
    <s v="01011031195"/>
    <s v="I21.1"/>
    <x v="8"/>
    <n v="9"/>
    <s v="183"/>
    <n v="47"/>
    <x v="3"/>
    <n v="199124"/>
    <x v="1"/>
    <n v="1"/>
  </r>
  <r>
    <n v="6.3023630047030003E+22"/>
    <s v="0FD87D2FE416D7BDE0630D003F0A34FE"/>
    <n v="1"/>
    <d v="2024-02-15T00:00:00"/>
    <s v="VR63240001"/>
    <s v=""/>
    <n v="2024"/>
    <n v="1"/>
    <n v="560"/>
    <n v="141813"/>
    <s v="6356340818000579"/>
    <s v="36000"/>
    <n v="1"/>
    <s v=""/>
    <n v="67"/>
    <n v="3"/>
    <s v=""/>
    <s v="01118464783"/>
    <s v="I48.1"/>
    <x v="8"/>
    <n v="4"/>
    <s v="220"/>
    <n v="1103"/>
    <x v="17"/>
    <n v="171011"/>
    <x v="1"/>
    <n v="1"/>
  </r>
  <r>
    <n v="6.3023630047030003E+22"/>
    <s v="0FD87D2FE46BD7BDE0630D003F0A34FE"/>
    <n v="1"/>
    <d v="2024-02-15T00:00:00"/>
    <s v="VR63240001"/>
    <s v=""/>
    <n v="2024"/>
    <n v="1"/>
    <n v="561"/>
    <n v="141814"/>
    <s v="6356240837000032"/>
    <s v="36000"/>
    <n v="1"/>
    <s v=""/>
    <n v="66"/>
    <n v="3"/>
    <s v=""/>
    <s v="01067007543"/>
    <s v="I21.1"/>
    <x v="8"/>
    <n v="8"/>
    <s v="183"/>
    <n v="45"/>
    <x v="15"/>
    <n v="260837"/>
    <x v="1"/>
    <n v="1"/>
  </r>
  <r>
    <n v="6.3023630047030003E+22"/>
    <s v="0FD87D2FE4CAD7BDE0630D003F0A34FE"/>
    <n v="1"/>
    <d v="2024-02-15T00:00:00"/>
    <s v="VR63240001"/>
    <s v=""/>
    <n v="2024"/>
    <n v="1"/>
    <n v="562"/>
    <n v="141815"/>
    <s v="6355140843000177"/>
    <s v="36000"/>
    <n v="1"/>
    <s v=""/>
    <n v="65"/>
    <n v="3"/>
    <s v=""/>
    <s v="01084439657"/>
    <s v="I21.0"/>
    <x v="8"/>
    <n v="11"/>
    <s v="183"/>
    <n v="47"/>
    <x v="3"/>
    <n v="199124"/>
    <x v="1"/>
    <n v="1"/>
  </r>
  <r>
    <n v="6.3023630123030003E+22"/>
    <s v="7EB577113F10465F827223336B33091D"/>
    <n v="18727"/>
    <d v="2024-02-15T00:00:00"/>
    <s v="VR63240001"/>
    <s v=""/>
    <n v="2024"/>
    <n v="1"/>
    <n v="563"/>
    <n v="141816"/>
    <s v="6370550839000141"/>
    <s v="36000"/>
    <n v="1"/>
    <s v=""/>
    <n v="79"/>
    <n v="3"/>
    <s v=""/>
    <s v="6370550839000141"/>
    <s v="I21.4"/>
    <x v="6"/>
    <n v="7"/>
    <s v="183"/>
    <n v="47"/>
    <x v="1"/>
    <n v="147972"/>
    <x v="1"/>
    <n v="1"/>
  </r>
  <r>
    <n v="6.3023630123030003E+22"/>
    <s v="C1D0E722FCE14B60A5AC5AB87B01B2AA"/>
    <n v="18708"/>
    <d v="2024-02-15T00:00:00"/>
    <s v="VR63240001"/>
    <s v=""/>
    <n v="2024"/>
    <n v="1"/>
    <n v="564"/>
    <n v="141817"/>
    <s v="8149840890000239"/>
    <s v="36000"/>
    <n v="2"/>
    <s v=""/>
    <n v="72"/>
    <n v="3"/>
    <s v=""/>
    <s v="8149840890000239"/>
    <s v="I21.9"/>
    <x v="6"/>
    <n v="15"/>
    <s v="183"/>
    <n v="46"/>
    <x v="4"/>
    <n v="230121"/>
    <x v="1"/>
    <n v="1"/>
  </r>
  <r>
    <n v="6.3630107120004202E+19"/>
    <s v="104CC1C8FB18572CE0630100007F7430"/>
    <n v="68155"/>
    <d v="2024-02-15T00:00:00"/>
    <s v="VR63240001"/>
    <s v=""/>
    <n v="2024"/>
    <n v="1"/>
    <n v="565"/>
    <n v="141818"/>
    <s v="5653530886000236"/>
    <s v="53000"/>
    <n v="2"/>
    <s v=""/>
    <n v="59"/>
    <n v="4"/>
    <s v="0"/>
    <s v="5653530886000236"/>
    <s v="M12.5"/>
    <x v="9"/>
    <n v="7"/>
    <s v="187"/>
    <n v="37"/>
    <x v="22"/>
    <n v="165709"/>
    <x v="2"/>
    <n v="1"/>
  </r>
  <r>
    <n v="6.3630107120002204E+19"/>
    <s v="10E66ECB4018115BE0630100007F99DC"/>
    <n v="68347"/>
    <d v="2024-02-15T00:00:00"/>
    <s v="VR63240001"/>
    <s v=""/>
    <n v="2024"/>
    <n v="1"/>
    <n v="566"/>
    <n v="141819"/>
    <s v="5652410829000026"/>
    <s v="53000"/>
    <n v="1"/>
    <s v=""/>
    <n v="38"/>
    <n v="4"/>
    <s v="0"/>
    <s v="5652410829000026"/>
    <s v="M12.5"/>
    <x v="9"/>
    <n v="7"/>
    <s v="187"/>
    <n v="37"/>
    <x v="22"/>
    <n v="165709"/>
    <x v="2"/>
    <n v="1"/>
  </r>
  <r>
    <n v="6.3630107120006201E+19"/>
    <s v="111AD834FD4578FAE0630100007F820E"/>
    <n v="68617"/>
    <d v="2024-02-15T00:00:00"/>
    <s v="VR63240001"/>
    <s v=""/>
    <n v="2024"/>
    <n v="1"/>
    <n v="567"/>
    <n v="141820"/>
    <s v="6352520889001242"/>
    <s v="53000"/>
    <n v="2"/>
    <s v=""/>
    <n v="49"/>
    <n v="4"/>
    <s v="0"/>
    <s v="6352520889001242"/>
    <s v="M99.4"/>
    <x v="9"/>
    <n v="7"/>
    <s v="206"/>
    <n v="1100"/>
    <x v="9"/>
    <n v="339074"/>
    <x v="2"/>
    <n v="1"/>
  </r>
  <r>
    <n v="6.3023630123030003E+22"/>
    <s v="2D25AD056B1545B79B740755AF8A0AE7"/>
    <n v="18721"/>
    <d v="2024-02-15T00:00:00"/>
    <s v="VR63240001"/>
    <s v=""/>
    <n v="2024"/>
    <n v="1"/>
    <n v="568"/>
    <n v="141821"/>
    <s v="6351640846000250"/>
    <s v="36000"/>
    <n v="1"/>
    <s v=""/>
    <n v="70"/>
    <n v="3"/>
    <s v=""/>
    <s v="01096187082"/>
    <s v="I21.1"/>
    <x v="6"/>
    <n v="11"/>
    <s v="183"/>
    <n v="47"/>
    <x v="3"/>
    <n v="199124"/>
    <x v="1"/>
    <n v="1"/>
  </r>
  <r>
    <n v="6.3004706302301005E+23"/>
    <s v="0FD87D2FE30CD7BDE0630D003F0A34FE"/>
    <n v="1"/>
    <d v="2024-02-15T00:00:00"/>
    <s v="VR63240001"/>
    <s v=""/>
    <n v="2024"/>
    <n v="1"/>
    <n v="569"/>
    <n v="141822"/>
    <s v="6377850891000101"/>
    <s v="36000"/>
    <n v="2"/>
    <s v=""/>
    <n v="82"/>
    <n v="3"/>
    <s v=""/>
    <s v="01013483528"/>
    <s v="I63.4"/>
    <x v="8"/>
    <n v="8"/>
    <s v="472"/>
    <n v="2602"/>
    <x v="34"/>
    <n v="812013"/>
    <x v="1"/>
    <n v="1"/>
  </r>
  <r>
    <n v="6.3004706303100997E+23"/>
    <s v="104C88D26AEA7744E0630C003F0A2EC5"/>
    <n v="1"/>
    <d v="2024-02-15T00:00:00"/>
    <s v="VR63240001"/>
    <s v=""/>
    <n v="2024"/>
    <n v="1"/>
    <n v="570"/>
    <n v="141823"/>
    <s v="6356630820000637"/>
    <s v="36000"/>
    <n v="1"/>
    <s v=""/>
    <n v="60"/>
    <n v="3"/>
    <s v=""/>
    <s v="01134834358"/>
    <s v="I22.0"/>
    <x v="8"/>
    <n v="7"/>
    <s v="183"/>
    <n v="46"/>
    <x v="4"/>
    <n v="230121"/>
    <x v="0"/>
    <n v="1"/>
  </r>
  <r>
    <n v="6.3004706303100997E+23"/>
    <s v="104C88D26AFB7744E0630C003F0A2EC5"/>
    <n v="1"/>
    <d v="2024-02-15T00:00:00"/>
    <s v="VR63240001"/>
    <s v=""/>
    <n v="2024"/>
    <n v="1"/>
    <n v="571"/>
    <n v="141824"/>
    <s v="7353620883000179"/>
    <s v="36000"/>
    <n v="2"/>
    <s v=""/>
    <n v="50"/>
    <n v="3"/>
    <s v=""/>
    <s v="7353620883000179"/>
    <s v="I21.1"/>
    <x v="8"/>
    <n v="8"/>
    <s v="183"/>
    <n v="46"/>
    <x v="4"/>
    <n v="230121"/>
    <x v="0"/>
    <n v="1"/>
  </r>
  <r>
    <n v="6.3023630123030003E+22"/>
    <s v="933F2154BE0F4E8F8F3C8E939069C575"/>
    <n v="18700"/>
    <d v="2024-02-15T00:00:00"/>
    <s v="VR63240001"/>
    <s v=""/>
    <n v="2024"/>
    <n v="1"/>
    <n v="572"/>
    <n v="141825"/>
    <s v="6357930824000248"/>
    <s v="36000"/>
    <n v="1"/>
    <s v=""/>
    <n v="63"/>
    <n v="3"/>
    <s v=""/>
    <s v="01095053196"/>
    <s v="I22.1"/>
    <x v="6"/>
    <n v="8"/>
    <s v="183"/>
    <n v="46"/>
    <x v="4"/>
    <n v="230121"/>
    <x v="1"/>
    <n v="1"/>
  </r>
  <r>
    <n v="6.3023630123030003E+22"/>
    <s v="3C18F39F67204CE6A107F762474F49F1"/>
    <n v="18711"/>
    <d v="2024-02-15T00:00:00"/>
    <s v="VR63240001"/>
    <s v=""/>
    <n v="2024"/>
    <n v="1"/>
    <n v="573"/>
    <n v="141826"/>
    <s v="6376270832000097"/>
    <s v="36000"/>
    <n v="1"/>
    <s v=""/>
    <n v="96"/>
    <n v="3"/>
    <s v=""/>
    <s v="01104487200"/>
    <s v="I21.9"/>
    <x v="6"/>
    <n v="7"/>
    <s v="183"/>
    <n v="47"/>
    <x v="3"/>
    <n v="199124"/>
    <x v="1"/>
    <n v="1"/>
  </r>
  <r>
    <n v="6.3023630112030198E+22"/>
    <s v="10DB2A32B7126769E06318003F0ADF29"/>
    <n v="1"/>
    <d v="2024-02-15T00:00:00"/>
    <s v="VR63240001"/>
    <s v=""/>
    <n v="2024"/>
    <n v="1"/>
    <n v="574"/>
    <n v="141827"/>
    <s v="6369470896000368"/>
    <s v="36000"/>
    <n v="2"/>
    <s v=""/>
    <n v="98"/>
    <n v="3"/>
    <s v=""/>
    <s v="01152709663"/>
    <s v="I22.8"/>
    <x v="10"/>
    <n v="1"/>
    <s v="183"/>
    <n v="45"/>
    <x v="10"/>
    <n v="222876"/>
    <x v="1"/>
    <n v="1"/>
  </r>
  <r>
    <n v="6.3023630112030198E+22"/>
    <s v="10DB2A32B71A6769E06318003F0ADF29"/>
    <n v="1"/>
    <d v="2024-02-15T00:00:00"/>
    <s v="VR63240001"/>
    <s v=""/>
    <n v="2024"/>
    <n v="1"/>
    <n v="575"/>
    <n v="141828"/>
    <s v="6367070879000187"/>
    <s v="36000"/>
    <n v="2"/>
    <s v=""/>
    <n v="94"/>
    <n v="3"/>
    <s v=""/>
    <s v="01101890966"/>
    <s v="I21.1"/>
    <x v="10"/>
    <n v="1"/>
    <s v="183"/>
    <n v="47"/>
    <x v="3"/>
    <n v="199124"/>
    <x v="1"/>
    <n v="1"/>
  </r>
  <r>
    <n v="6.3023630112030198E+22"/>
    <s v="10DB2A32B72B6769E06318003F0ADF29"/>
    <n v="1"/>
    <d v="2024-02-15T00:00:00"/>
    <s v="VR63240001"/>
    <s v=""/>
    <n v="2024"/>
    <n v="1"/>
    <n v="576"/>
    <n v="141829"/>
    <s v="6355110838000516"/>
    <s v="36000"/>
    <n v="1"/>
    <s v=""/>
    <n v="35"/>
    <n v="3"/>
    <s v=""/>
    <s v="01128466050"/>
    <s v="J43.9"/>
    <x v="10"/>
    <n v="23"/>
    <s v="175"/>
    <n v="41"/>
    <x v="23"/>
    <n v="176437"/>
    <x v="1"/>
    <n v="1"/>
  </r>
  <r>
    <n v="6.3023630112030198E+22"/>
    <s v="10DB2A32B7616769E06318003F0ADF29"/>
    <n v="1"/>
    <d v="2024-02-15T00:00:00"/>
    <s v="VR63240001"/>
    <s v=""/>
    <n v="2024"/>
    <n v="1"/>
    <n v="577"/>
    <n v="141830"/>
    <s v="6348640845000018"/>
    <s v="36000"/>
    <n v="1"/>
    <s v=""/>
    <n v="70"/>
    <n v="3"/>
    <s v=""/>
    <s v="01013763893"/>
    <s v="I22.8"/>
    <x v="10"/>
    <n v="7"/>
    <s v="183"/>
    <n v="45"/>
    <x v="15"/>
    <n v="260837"/>
    <x v="1"/>
    <n v="1"/>
  </r>
  <r>
    <n v="6.3023630112030198E+22"/>
    <s v="10DB2A32B7666769E06318003F0ADF29"/>
    <n v="1"/>
    <d v="2024-02-15T00:00:00"/>
    <s v="VR63240001"/>
    <s v=""/>
    <n v="2024"/>
    <n v="1"/>
    <n v="578"/>
    <n v="141831"/>
    <s v="6348440889000861"/>
    <s v="36000"/>
    <n v="2"/>
    <s v=""/>
    <n v="68"/>
    <n v="3"/>
    <s v=""/>
    <s v="01110709496"/>
    <s v="I21.0"/>
    <x v="10"/>
    <n v="10"/>
    <s v="183"/>
    <n v="47"/>
    <x v="3"/>
    <n v="199124"/>
    <x v="1"/>
    <n v="1"/>
  </r>
  <r>
    <n v="6.3023630112030198E+22"/>
    <s v="10DB2A32B79A6769E06318003F0ADF29"/>
    <n v="1"/>
    <d v="2024-02-15T00:00:00"/>
    <s v="VR63240001"/>
    <s v=""/>
    <n v="2024"/>
    <n v="1"/>
    <n v="579"/>
    <n v="141832"/>
    <s v="6358820830000408"/>
    <s v="36000"/>
    <n v="1"/>
    <s v=""/>
    <n v="53"/>
    <n v="3"/>
    <s v=""/>
    <s v="01117873199"/>
    <s v="I22.1"/>
    <x v="10"/>
    <n v="7"/>
    <s v="183"/>
    <n v="47"/>
    <x v="3"/>
    <n v="199124"/>
    <x v="1"/>
    <n v="1"/>
  </r>
  <r>
    <n v="6.3023630112030198E+22"/>
    <s v="10DB2A32B7AD6769E06318003F0ADF29"/>
    <n v="1"/>
    <d v="2024-02-15T00:00:00"/>
    <s v="VR63240001"/>
    <s v=""/>
    <n v="2024"/>
    <n v="1"/>
    <n v="580"/>
    <n v="141833"/>
    <s v="6355810824001101"/>
    <s v="36000"/>
    <n v="1"/>
    <s v=""/>
    <n v="42"/>
    <n v="3"/>
    <s v=""/>
    <s v="01158346592"/>
    <s v="I20.0"/>
    <x v="10"/>
    <n v="7"/>
    <s v="183"/>
    <n v="47"/>
    <x v="1"/>
    <n v="147972"/>
    <x v="1"/>
    <n v="1"/>
  </r>
  <r>
    <n v="6.3023630112030198E+22"/>
    <s v="10DB2A32B7B66769E06318003F0ADF29"/>
    <n v="1"/>
    <d v="2024-02-15T00:00:00"/>
    <s v="VR63240001"/>
    <s v=""/>
    <n v="2024"/>
    <n v="1"/>
    <n v="581"/>
    <n v="141834"/>
    <s v="6370350836000321"/>
    <s v="36000"/>
    <n v="1"/>
    <s v=""/>
    <n v="77"/>
    <n v="3"/>
    <s v=""/>
    <s v="01093023032"/>
    <s v="I21.4"/>
    <x v="10"/>
    <n v="8"/>
    <s v="183"/>
    <n v="47"/>
    <x v="1"/>
    <n v="147972"/>
    <x v="1"/>
    <n v="1"/>
  </r>
  <r>
    <n v="6.3023630112030198E+22"/>
    <s v="10DB2A32B7BB6769E06318003F0ADF29"/>
    <n v="1"/>
    <d v="2024-02-15T00:00:00"/>
    <s v="VR63240001"/>
    <s v=""/>
    <n v="2024"/>
    <n v="1"/>
    <n v="582"/>
    <n v="141835"/>
    <s v="6355220846001040"/>
    <s v="36000"/>
    <n v="1"/>
    <s v=""/>
    <n v="46"/>
    <n v="3"/>
    <s v=""/>
    <s v="01083798603"/>
    <s v="I22.0"/>
    <x v="10"/>
    <n v="10"/>
    <s v="183"/>
    <n v="47"/>
    <x v="3"/>
    <n v="199124"/>
    <x v="1"/>
    <n v="1"/>
  </r>
  <r>
    <n v="6.3023630112030198E+22"/>
    <s v="10DB2A32B7E26769E06318003F0ADF29"/>
    <n v="1"/>
    <d v="2024-02-15T00:00:00"/>
    <s v="VR63240001"/>
    <s v=""/>
    <n v="2024"/>
    <n v="1"/>
    <n v="583"/>
    <n v="141836"/>
    <s v="6348230841000780"/>
    <s v="36000"/>
    <n v="1"/>
    <s v=""/>
    <n v="56"/>
    <n v="3"/>
    <s v=""/>
    <s v="01075502952"/>
    <s v="I20.0"/>
    <x v="10"/>
    <n v="7"/>
    <s v="183"/>
    <n v="47"/>
    <x v="1"/>
    <n v="147972"/>
    <x v="1"/>
    <n v="1"/>
  </r>
  <r>
    <n v="6.3023630112030198E+22"/>
    <s v="10DB2A32B7EC6769E06318003F0ADF29"/>
    <n v="1"/>
    <d v="2024-02-15T00:00:00"/>
    <s v="VR63240001"/>
    <s v=""/>
    <n v="2024"/>
    <n v="1"/>
    <n v="584"/>
    <n v="141837"/>
    <s v="6348430844000254"/>
    <s v="36000"/>
    <n v="1"/>
    <s v=""/>
    <n v="58"/>
    <n v="3"/>
    <s v=""/>
    <s v="01150283991"/>
    <s v="I22.0"/>
    <x v="10"/>
    <n v="8"/>
    <s v="183"/>
    <n v="47"/>
    <x v="3"/>
    <n v="199124"/>
    <x v="1"/>
    <n v="1"/>
  </r>
  <r>
    <n v="6.3023630112030198E+22"/>
    <s v="10DB2A32B8026769E06318003F0ADF29"/>
    <n v="1"/>
    <d v="2024-02-15T00:00:00"/>
    <s v="VR63240001"/>
    <s v=""/>
    <n v="2024"/>
    <n v="1"/>
    <n v="585"/>
    <n v="141838"/>
    <s v="6348820836000595"/>
    <s v="36000"/>
    <n v="1"/>
    <s v=""/>
    <n v="52"/>
    <n v="4"/>
    <s v=""/>
    <s v="02027455435"/>
    <s v="I21.0"/>
    <x v="10"/>
    <n v="5"/>
    <s v="183"/>
    <n v="45"/>
    <x v="15"/>
    <n v="260837"/>
    <x v="1"/>
    <n v="1"/>
  </r>
  <r>
    <n v="6.3023630112030198E+22"/>
    <s v="10DB2A32B8166769E06318003F0ADF29"/>
    <n v="1"/>
    <d v="2024-02-15T00:00:00"/>
    <s v="VR63240001"/>
    <s v=""/>
    <n v="2024"/>
    <n v="1"/>
    <n v="586"/>
    <n v="141839"/>
    <s v="6358840834000691"/>
    <s v="36000"/>
    <n v="1"/>
    <s v=""/>
    <n v="73"/>
    <n v="3"/>
    <s v=""/>
    <s v="01113663189"/>
    <s v="I21.0"/>
    <x v="10"/>
    <n v="12"/>
    <s v="183"/>
    <n v="47"/>
    <x v="3"/>
    <n v="199124"/>
    <x v="1"/>
    <n v="1"/>
  </r>
  <r>
    <n v="6.3023630112030198E+22"/>
    <s v="10DB2A32B8396769E06318003F0ADF29"/>
    <n v="1"/>
    <d v="2024-02-15T00:00:00"/>
    <s v="VR63240001"/>
    <s v=""/>
    <n v="2024"/>
    <n v="1"/>
    <n v="587"/>
    <n v="141840"/>
    <s v="6357240832000861"/>
    <s v="36000"/>
    <n v="1"/>
    <s v=""/>
    <n v="66"/>
    <n v="3"/>
    <s v=""/>
    <s v="01079718555"/>
    <s v="I21.9"/>
    <x v="10"/>
    <n v="10"/>
    <s v="183"/>
    <n v="46"/>
    <x v="4"/>
    <n v="230121"/>
    <x v="1"/>
    <n v="1"/>
  </r>
  <r>
    <n v="6.3023630112030198E+22"/>
    <s v="10DB2A32B84A6769E06318003F0ADF29"/>
    <n v="1"/>
    <d v="2024-02-15T00:00:00"/>
    <s v="VR63240001"/>
    <s v=""/>
    <n v="2024"/>
    <n v="1"/>
    <n v="588"/>
    <n v="141841"/>
    <s v="6374950820000223"/>
    <s v="36000"/>
    <n v="1"/>
    <s v=""/>
    <n v="83"/>
    <n v="3"/>
    <s v=""/>
    <s v="01159929586"/>
    <s v="I21.4"/>
    <x v="10"/>
    <n v="16"/>
    <s v="183"/>
    <n v="45"/>
    <x v="10"/>
    <n v="222876"/>
    <x v="1"/>
    <n v="1"/>
  </r>
  <r>
    <n v="6.3023630112030198E+22"/>
    <s v="10DB2A32B84C6769E06318003F0ADF29"/>
    <n v="1"/>
    <d v="2024-02-15T00:00:00"/>
    <s v="VR63240001"/>
    <s v=""/>
    <n v="2024"/>
    <n v="1"/>
    <n v="589"/>
    <n v="141842"/>
    <s v="6369450876000307"/>
    <s v="36000"/>
    <n v="2"/>
    <s v=""/>
    <n v="78"/>
    <n v="3"/>
    <s v=""/>
    <s v="01108701111"/>
    <s v="I20.0"/>
    <x v="10"/>
    <n v="13"/>
    <s v="183"/>
    <n v="45"/>
    <x v="10"/>
    <n v="222876"/>
    <x v="1"/>
    <n v="1"/>
  </r>
  <r>
    <n v="6.3023630112030198E+22"/>
    <s v="10F0B8A08AEA6681E06318003F0AB8B1"/>
    <n v="1"/>
    <d v="2024-02-15T00:00:00"/>
    <s v="VR63240001"/>
    <s v=""/>
    <n v="2024"/>
    <n v="1"/>
    <n v="590"/>
    <n v="141843"/>
    <s v="6351140847000490"/>
    <s v="36000"/>
    <n v="1"/>
    <s v=""/>
    <n v="65"/>
    <n v="4"/>
    <s v=""/>
    <s v="02032328966"/>
    <s v="I21.0"/>
    <x v="10"/>
    <n v="7"/>
    <s v="183"/>
    <n v="45"/>
    <x v="15"/>
    <n v="260837"/>
    <x v="1"/>
    <n v="1"/>
  </r>
  <r>
    <n v="6.3023630112030198E+22"/>
    <s v="10F1B26FEFC94700E0630C003F0AB043"/>
    <n v="1"/>
    <d v="2024-02-15T00:00:00"/>
    <s v="VR63240001"/>
    <s v=""/>
    <n v="2024"/>
    <n v="1"/>
    <n v="591"/>
    <n v="141844"/>
    <s v="6358320870000715"/>
    <s v="36000"/>
    <n v="2"/>
    <s v=""/>
    <n v="47"/>
    <n v="3"/>
    <s v=""/>
    <s v="01131750277"/>
    <s v="I21.0"/>
    <x v="10"/>
    <n v="6"/>
    <s v="183"/>
    <n v="47"/>
    <x v="3"/>
    <n v="199124"/>
    <x v="1"/>
    <n v="1"/>
  </r>
  <r>
    <n v="6.3009806303100995E+23"/>
    <s v="24F2BBFEC48E4D9DAF485E461DB38BF6"/>
    <n v="40586"/>
    <d v="2024-02-15T00:00:00"/>
    <s v="VR63240001"/>
    <s v=""/>
    <n v="2024"/>
    <n v="1"/>
    <n v="592"/>
    <n v="141845"/>
    <s v="6358810890001263"/>
    <s v="36000"/>
    <n v="1"/>
    <s v="10512231"/>
    <n v="43"/>
    <n v="3"/>
    <s v=""/>
    <s v="01125750927"/>
    <s v="P22.0"/>
    <x v="0"/>
    <n v="36"/>
    <s v="30"/>
    <n v="220"/>
    <x v="2"/>
    <n v="307267"/>
    <x v="0"/>
    <n v="1"/>
  </r>
  <r>
    <n v="6.3009806303100995E+23"/>
    <s v="2D5D241C0B704B98BBD243E518C2EE19"/>
    <n v="40369"/>
    <d v="2024-02-15T00:00:00"/>
    <s v="VR63240001"/>
    <s v=""/>
    <n v="2024"/>
    <n v="1"/>
    <n v="593"/>
    <n v="141846"/>
    <s v="6347030824000331"/>
    <s v="36000"/>
    <n v="1"/>
    <s v=""/>
    <n v="54"/>
    <n v="3"/>
    <s v=""/>
    <s v="01151803442"/>
    <s v="I20.8"/>
    <x v="0"/>
    <n v="7"/>
    <s v="495"/>
    <n v="45"/>
    <x v="25"/>
    <n v="202067"/>
    <x v="0"/>
    <n v="1"/>
  </r>
  <r>
    <n v="6.3010506303101002E+23"/>
    <s v="E68DBC3B630747B79939661199364390"/>
    <n v="1"/>
    <d v="2024-02-15T00:00:00"/>
    <s v="VR63240001"/>
    <s v=""/>
    <n v="2024"/>
    <n v="1"/>
    <n v="594"/>
    <n v="141847"/>
    <s v="6351710875000172"/>
    <s v="36000"/>
    <n v="2"/>
    <s v=""/>
    <n v="41"/>
    <n v="3"/>
    <s v=""/>
    <s v="01030389622"/>
    <s v="I20.0"/>
    <x v="2"/>
    <n v="9"/>
    <s v="183"/>
    <n v="46"/>
    <x v="0"/>
    <n v="179013"/>
    <x v="0"/>
    <n v="1"/>
  </r>
  <r>
    <n v="6.3010506302300997E+23"/>
    <s v="348D1016BB924052B3520D5BA4E87857"/>
    <n v="1"/>
    <d v="2024-02-15T00:00:00"/>
    <s v="VR63240001"/>
    <s v=""/>
    <n v="2024"/>
    <n v="1"/>
    <n v="595"/>
    <n v="141848"/>
    <s v="6374250891000776"/>
    <s v="36000"/>
    <n v="2"/>
    <s v=""/>
    <n v="76"/>
    <n v="3"/>
    <s v=""/>
    <s v="01074289299"/>
    <s v="I21.4"/>
    <x v="2"/>
    <n v="9"/>
    <s v="183"/>
    <n v="47"/>
    <x v="1"/>
    <n v="147972"/>
    <x v="1"/>
    <n v="1"/>
  </r>
  <r>
    <n v="6.3010506302300997E+23"/>
    <s v="37FA29310AFB4E44B6D9930B5519F0CC"/>
    <n v="1"/>
    <d v="2024-02-15T00:00:00"/>
    <s v="VR63240001"/>
    <s v=""/>
    <n v="2024"/>
    <n v="1"/>
    <n v="596"/>
    <n v="141849"/>
    <s v="6350930840000666"/>
    <s v="36000"/>
    <n v="1"/>
    <s v=""/>
    <n v="63"/>
    <n v="3"/>
    <s v=""/>
    <s v="01079519399"/>
    <s v="I21.4"/>
    <x v="2"/>
    <n v="8"/>
    <s v="183"/>
    <n v="47"/>
    <x v="1"/>
    <n v="147972"/>
    <x v="1"/>
    <n v="1"/>
  </r>
  <r>
    <n v="6.3010506302300997E+23"/>
    <s v="3A848EFC2BB04944A08E5F5930C96B15"/>
    <n v="1"/>
    <d v="2024-02-15T00:00:00"/>
    <s v="VR63240001"/>
    <s v=""/>
    <n v="2024"/>
    <n v="1"/>
    <n v="597"/>
    <n v="141850"/>
    <s v="6351440898001144"/>
    <s v="36000"/>
    <n v="2"/>
    <s v=""/>
    <n v="68"/>
    <n v="3"/>
    <s v=""/>
    <s v="01079158692"/>
    <s v="I20.0"/>
    <x v="2"/>
    <n v="8"/>
    <s v="183"/>
    <n v="47"/>
    <x v="3"/>
    <n v="199124"/>
    <x v="1"/>
    <n v="1"/>
  </r>
  <r>
    <n v="6.3010506302300997E+23"/>
    <s v="5CE7E0783C1644F0BE720AB97094506D"/>
    <n v="1"/>
    <d v="2024-02-15T00:00:00"/>
    <s v="VR63240001"/>
    <s v=""/>
    <n v="2024"/>
    <n v="1"/>
    <n v="598"/>
    <n v="141851"/>
    <s v="6369360874000482"/>
    <s v="36000"/>
    <n v="2"/>
    <s v=""/>
    <n v="87"/>
    <n v="3"/>
    <s v=""/>
    <s v="01041675943"/>
    <s v="I20.0"/>
    <x v="2"/>
    <n v="14"/>
    <s v="183"/>
    <n v="46"/>
    <x v="0"/>
    <n v="179013"/>
    <x v="1"/>
    <n v="1"/>
  </r>
  <r>
    <n v="6.3010506302300997E+23"/>
    <s v="6C6AB5E913154D6189F20F9E08D23B22"/>
    <n v="1"/>
    <d v="2024-02-15T00:00:00"/>
    <s v="VR63240001"/>
    <s v=""/>
    <n v="2024"/>
    <n v="1"/>
    <n v="599"/>
    <n v="141852"/>
    <s v="6373650870000179"/>
    <s v="36000"/>
    <n v="2"/>
    <s v=""/>
    <n v="80"/>
    <n v="3"/>
    <s v=""/>
    <s v="01010720769"/>
    <s v="I21.1"/>
    <x v="2"/>
    <n v="11"/>
    <s v="183"/>
    <n v="46"/>
    <x v="4"/>
    <n v="230121"/>
    <x v="1"/>
    <n v="1"/>
  </r>
  <r>
    <n v="6.3010506302300997E+23"/>
    <s v="70350CB551D94C8FB4D53B47802CAF9F"/>
    <n v="1"/>
    <d v="2024-02-15T00:00:00"/>
    <s v="VR63240001"/>
    <s v=""/>
    <n v="2024"/>
    <n v="1"/>
    <n v="600"/>
    <n v="141853"/>
    <s v="6375260898001379"/>
    <s v="36000"/>
    <n v="2"/>
    <s v=""/>
    <n v="86"/>
    <n v="3"/>
    <s v=""/>
    <s v="01114722592"/>
    <s v="I20.0"/>
    <x v="2"/>
    <n v="8"/>
    <s v="183"/>
    <n v="47"/>
    <x v="1"/>
    <n v="147972"/>
    <x v="1"/>
    <n v="1"/>
  </r>
  <r>
    <n v="6.3010506302300997E+23"/>
    <s v="72B0D65A4D1A4626A8C2FACB93C9780C"/>
    <n v="1"/>
    <d v="2024-02-15T00:00:00"/>
    <s v="VR63240001"/>
    <s v=""/>
    <n v="2024"/>
    <n v="1"/>
    <n v="601"/>
    <n v="141854"/>
    <s v="6358340841001238"/>
    <s v="36000"/>
    <n v="1"/>
    <s v=""/>
    <n v="68"/>
    <n v="3"/>
    <s v=""/>
    <s v="01121307350"/>
    <s v="I20.0"/>
    <x v="2"/>
    <n v="1"/>
    <s v="183"/>
    <n v="47"/>
    <x v="3"/>
    <n v="199124"/>
    <x v="1"/>
    <n v="1"/>
  </r>
  <r>
    <n v="6.3010506302300997E+23"/>
    <s v="0058ADD7C3594F8084D20EC00D47BDA3"/>
    <n v="1"/>
    <d v="2024-02-15T00:00:00"/>
    <s v="VR63240001"/>
    <s v=""/>
    <n v="2024"/>
    <n v="1"/>
    <n v="602"/>
    <n v="141855"/>
    <s v="6352930836000629"/>
    <s v="36000"/>
    <n v="1"/>
    <s v=""/>
    <n v="63"/>
    <n v="3"/>
    <s v=""/>
    <s v="01088754452"/>
    <s v="I20.0"/>
    <x v="2"/>
    <n v="9"/>
    <s v="183"/>
    <n v="46"/>
    <x v="4"/>
    <n v="230121"/>
    <x v="1"/>
    <n v="1"/>
  </r>
  <r>
    <n v="6.3010506302300997E+23"/>
    <s v="05BF816691E44AEB95F419472B3E1563"/>
    <n v="1"/>
    <d v="2024-02-15T00:00:00"/>
    <s v="VR63240001"/>
    <s v=""/>
    <n v="2024"/>
    <n v="1"/>
    <n v="603"/>
    <n v="141856"/>
    <s v="6355040841000676"/>
    <s v="36000"/>
    <n v="1"/>
    <s v=""/>
    <n v="64"/>
    <n v="3"/>
    <s v=""/>
    <s v="01051217402"/>
    <s v="I20.0"/>
    <x v="2"/>
    <n v="9"/>
    <s v="183"/>
    <n v="47"/>
    <x v="3"/>
    <n v="199124"/>
    <x v="1"/>
    <n v="1"/>
  </r>
  <r>
    <n v="6.3010506302300997E+23"/>
    <s v="0C89B47849434ABE90D810386468A6BE"/>
    <n v="1"/>
    <d v="2024-02-15T00:00:00"/>
    <s v="VR63240001"/>
    <s v=""/>
    <n v="2024"/>
    <n v="1"/>
    <n v="604"/>
    <n v="141857"/>
    <s v="6377950877000537"/>
    <s v="36000"/>
    <n v="2"/>
    <s v=""/>
    <n v="83"/>
    <n v="3"/>
    <s v=""/>
    <s v="01051266395"/>
    <s v="I20.8"/>
    <x v="2"/>
    <n v="5"/>
    <s v="494"/>
    <n v="46"/>
    <x v="16"/>
    <n v="162640"/>
    <x v="1"/>
    <n v="1"/>
  </r>
  <r>
    <n v="6.3010506302300997E+23"/>
    <s v="765B92367A584D7097BF3957C6900537"/>
    <n v="1"/>
    <d v="2024-02-15T00:00:00"/>
    <s v="VR63240001"/>
    <s v=""/>
    <n v="2024"/>
    <n v="1"/>
    <n v="605"/>
    <n v="141858"/>
    <s v="6369160878000342"/>
    <s v="36000"/>
    <n v="2"/>
    <s v=""/>
    <n v="85"/>
    <n v="3"/>
    <s v=""/>
    <s v="01040301289"/>
    <s v="I21.1"/>
    <x v="2"/>
    <n v="1"/>
    <s v="183"/>
    <n v="47"/>
    <x v="3"/>
    <n v="199124"/>
    <x v="1"/>
    <n v="1"/>
  </r>
  <r>
    <n v="6.3010506302300997E+23"/>
    <s v="777608DCD1B9470A9B43987488259111"/>
    <n v="1"/>
    <d v="2024-02-15T00:00:00"/>
    <s v="VR63240001"/>
    <s v=""/>
    <n v="2024"/>
    <n v="1"/>
    <n v="606"/>
    <n v="141859"/>
    <s v="6377150898000836"/>
    <s v="36000"/>
    <n v="2"/>
    <s v=""/>
    <n v="75"/>
    <n v="3"/>
    <s v=""/>
    <s v="01079522274"/>
    <s v="I21.4"/>
    <x v="2"/>
    <n v="7"/>
    <s v="183"/>
    <n v="47"/>
    <x v="1"/>
    <n v="147972"/>
    <x v="1"/>
    <n v="1"/>
  </r>
  <r>
    <n v="6.3010506302300997E+23"/>
    <s v="79F04F62C17B48D3A7782E71CF5C46E9"/>
    <n v="1"/>
    <d v="2024-02-15T00:00:00"/>
    <s v="VR63240001"/>
    <s v=""/>
    <n v="2024"/>
    <n v="1"/>
    <n v="607"/>
    <n v="141860"/>
    <s v="6350340840000569"/>
    <s v="36000"/>
    <n v="1"/>
    <s v=""/>
    <n v="67"/>
    <n v="3"/>
    <s v=""/>
    <s v="01118408285"/>
    <s v="I21.4"/>
    <x v="2"/>
    <n v="9"/>
    <s v="183"/>
    <n v="46"/>
    <x v="0"/>
    <n v="179013"/>
    <x v="1"/>
    <n v="1"/>
  </r>
  <r>
    <n v="6.3010506302300997E+23"/>
    <s v="7FA4A2F380774A62A92A4D265F8D12D8"/>
    <n v="1"/>
    <d v="2024-02-15T00:00:00"/>
    <s v="VR63240001"/>
    <s v=""/>
    <n v="2024"/>
    <n v="1"/>
    <n v="608"/>
    <n v="141861"/>
    <s v="6377050828000601"/>
    <s v="36000"/>
    <n v="1"/>
    <s v=""/>
    <n v="74"/>
    <n v="3"/>
    <s v=""/>
    <s v="01131805940"/>
    <s v="I21.9"/>
    <x v="2"/>
    <n v="8"/>
    <s v="183"/>
    <n v="47"/>
    <x v="1"/>
    <n v="147972"/>
    <x v="1"/>
    <n v="1"/>
  </r>
  <r>
    <n v="6.3010506302300997E+23"/>
    <s v="89FC159CC90C4AEEA0C236EB34554EF6"/>
    <n v="1"/>
    <d v="2024-02-15T00:00:00"/>
    <s v="VR63240001"/>
    <s v=""/>
    <n v="2024"/>
    <n v="1"/>
    <n v="609"/>
    <n v="141862"/>
    <s v="6358840848001453"/>
    <s v="36000"/>
    <n v="1"/>
    <s v=""/>
    <n v="73"/>
    <n v="3"/>
    <s v=""/>
    <s v="01121003671"/>
    <s v="I21.4"/>
    <x v="2"/>
    <n v="12"/>
    <s v="183"/>
    <n v="47"/>
    <x v="1"/>
    <n v="147972"/>
    <x v="1"/>
    <n v="1"/>
  </r>
  <r>
    <n v="6.3009806303100995E+23"/>
    <s v="7D8BC9285ED9411681811ABD7AAC406F"/>
    <n v="40739"/>
    <d v="2024-02-15T00:00:00"/>
    <s v="VR63240001"/>
    <s v=""/>
    <n v="2024"/>
    <n v="1"/>
    <n v="610"/>
    <n v="141863"/>
    <s v="6378350898001854"/>
    <s v="36000"/>
    <n v="2"/>
    <s v=""/>
    <n v="78"/>
    <n v="3"/>
    <s v=""/>
    <s v="6378350898001854"/>
    <s v="I21.4"/>
    <x v="0"/>
    <n v="17"/>
    <s v="183"/>
    <n v="46"/>
    <x v="0"/>
    <n v="179013"/>
    <x v="0"/>
    <n v="1"/>
  </r>
  <r>
    <n v="6.3010506302300997E+23"/>
    <s v="8E14D893047344FB886E30ADE8C208F8"/>
    <n v="1"/>
    <d v="2024-02-15T00:00:00"/>
    <s v="VR63240001"/>
    <s v=""/>
    <n v="2024"/>
    <n v="1"/>
    <n v="611"/>
    <n v="141864"/>
    <s v="6376160825000131"/>
    <s v="36000"/>
    <n v="1"/>
    <s v=""/>
    <n v="85"/>
    <n v="3"/>
    <s v=""/>
    <s v="01156395692"/>
    <s v="I21.0"/>
    <x v="2"/>
    <n v="9"/>
    <s v="183"/>
    <n v="46"/>
    <x v="4"/>
    <n v="230121"/>
    <x v="1"/>
    <n v="1"/>
  </r>
  <r>
    <n v="6.3010506302300997E+23"/>
    <s v="93DBF2C4C37045579945CBC22A3338B1"/>
    <n v="1"/>
    <d v="2024-02-15T00:00:00"/>
    <s v="VR63240001"/>
    <s v=""/>
    <n v="2024"/>
    <n v="1"/>
    <n v="612"/>
    <n v="141865"/>
    <s v="6349830883000546"/>
    <s v="36000"/>
    <n v="2"/>
    <s v=""/>
    <n v="62"/>
    <n v="3"/>
    <s v=""/>
    <s v="01084556377"/>
    <s v="I21.9"/>
    <x v="2"/>
    <n v="1"/>
    <s v="183"/>
    <n v="47"/>
    <x v="3"/>
    <n v="199124"/>
    <x v="1"/>
    <n v="1"/>
  </r>
  <r>
    <n v="6.3009806303100995E+23"/>
    <s v="6A532785A3C44C49B19AEEBA82ADC8DC"/>
    <n v="40606"/>
    <d v="2024-02-15T00:00:00"/>
    <s v="VR63240001"/>
    <s v=""/>
    <n v="2024"/>
    <n v="1"/>
    <n v="613"/>
    <n v="141866"/>
    <s v="6389679788000122"/>
    <s v="36000"/>
    <n v="2"/>
    <s v=""/>
    <n v="0"/>
    <n v="3"/>
    <s v=""/>
    <s v="6389679788000122"/>
    <s v="P91.0"/>
    <x v="0"/>
    <n v="50"/>
    <s v="30"/>
    <n v="218"/>
    <x v="2"/>
    <n v="307267"/>
    <x v="0"/>
    <n v="1"/>
  </r>
  <r>
    <n v="6.3010506302300997E+23"/>
    <s v="A88463751231476C8F23B5775E4B8521"/>
    <n v="1"/>
    <d v="2024-02-15T00:00:00"/>
    <s v="VR63240001"/>
    <s v=""/>
    <n v="2024"/>
    <n v="1"/>
    <n v="614"/>
    <n v="141867"/>
    <s v="6356730819000927"/>
    <s v="36000"/>
    <n v="1"/>
    <s v=""/>
    <n v="61"/>
    <n v="3"/>
    <s v=""/>
    <s v="01089697632"/>
    <s v="I21.1"/>
    <x v="2"/>
    <n v="6"/>
    <s v="183"/>
    <n v="47"/>
    <x v="3"/>
    <n v="199124"/>
    <x v="1"/>
    <n v="1"/>
  </r>
  <r>
    <n v="6.3010706303101004E+23"/>
    <s v="104CC1C8FB54572CE0630100007F7430"/>
    <n v="68102"/>
    <d v="2024-02-15T00:00:00"/>
    <s v="VR63240001"/>
    <s v=""/>
    <n v="2024"/>
    <n v="1"/>
    <n v="615"/>
    <n v="141868"/>
    <s v="6355730872000401"/>
    <s v="36000"/>
    <n v="2"/>
    <s v=""/>
    <n v="61"/>
    <n v="3"/>
    <s v=""/>
    <s v="01062497535"/>
    <s v="I20.8"/>
    <x v="9"/>
    <n v="5"/>
    <s v="493"/>
    <n v="2633"/>
    <x v="14"/>
    <n v="136982"/>
    <x v="0"/>
    <n v="1"/>
  </r>
  <r>
    <n v="6.3010706303101004E+23"/>
    <s v="111AD834FD4278FAE0630100007F820E"/>
    <n v="68616"/>
    <d v="2024-02-15T00:00:00"/>
    <s v="VR63240001"/>
    <s v=""/>
    <n v="2024"/>
    <n v="1"/>
    <n v="616"/>
    <n v="141869"/>
    <s v="6352540871000754"/>
    <s v="36000"/>
    <n v="2"/>
    <s v=""/>
    <n v="69"/>
    <n v="3"/>
    <s v=""/>
    <s v="01140622403"/>
    <s v="I20.8"/>
    <x v="9"/>
    <n v="4"/>
    <s v="494"/>
    <n v="46"/>
    <x v="16"/>
    <n v="162640"/>
    <x v="0"/>
    <n v="1"/>
  </r>
  <r>
    <n v="6.3010506302300997E+23"/>
    <s v="5971EBB985434AEBA599C14F448056A1"/>
    <n v="1"/>
    <d v="2024-02-15T00:00:00"/>
    <s v="VR63240001"/>
    <s v=""/>
    <n v="2024"/>
    <n v="1"/>
    <n v="617"/>
    <n v="141870"/>
    <s v="6358240891000272"/>
    <s v="36000"/>
    <n v="2"/>
    <s v=""/>
    <n v="67"/>
    <n v="3"/>
    <s v=""/>
    <s v="01113241648"/>
    <s v="I20.0"/>
    <x v="2"/>
    <n v="7"/>
    <s v="183"/>
    <n v="45"/>
    <x v="10"/>
    <n v="222876"/>
    <x v="1"/>
    <n v="1"/>
  </r>
  <r>
    <n v="6.3010506302300997E+23"/>
    <s v="6A3EF1E62E1E42ED9B9AC3E82DA102AB"/>
    <n v="1"/>
    <d v="2024-02-15T00:00:00"/>
    <s v="VR63240001"/>
    <s v=""/>
    <n v="2024"/>
    <n v="1"/>
    <n v="618"/>
    <n v="141871"/>
    <s v="6349830842000132"/>
    <s v="36000"/>
    <n v="1"/>
    <s v=""/>
    <n v="62"/>
    <n v="3"/>
    <s v=""/>
    <s v="01130884037"/>
    <s v="I20.8"/>
    <x v="2"/>
    <n v="3"/>
    <s v="493"/>
    <n v="2633"/>
    <x v="14"/>
    <n v="136982"/>
    <x v="1"/>
    <n v="1"/>
  </r>
  <r>
    <n v="6.3010506302300997E+23"/>
    <s v="0B9C14F98DF74B40B255C19FBA02280B"/>
    <n v="1"/>
    <d v="2024-02-15T00:00:00"/>
    <s v="VR63240001"/>
    <s v=""/>
    <n v="2024"/>
    <n v="1"/>
    <n v="619"/>
    <n v="141872"/>
    <s v="6358640891000927"/>
    <s v="36000"/>
    <n v="2"/>
    <s v=""/>
    <n v="71"/>
    <n v="3"/>
    <s v=""/>
    <s v="01132500445"/>
    <s v="I21.4"/>
    <x v="2"/>
    <n v="9"/>
    <s v="183"/>
    <n v="47"/>
    <x v="1"/>
    <n v="147972"/>
    <x v="1"/>
    <n v="1"/>
  </r>
  <r>
    <n v="6.3010506302300997E+23"/>
    <s v="7BF1EC44CF954B26B20F1DB88A59DDF6"/>
    <n v="1"/>
    <d v="2024-02-15T00:00:00"/>
    <s v="VR63240001"/>
    <s v=""/>
    <n v="2024"/>
    <n v="1"/>
    <n v="620"/>
    <n v="141873"/>
    <s v="6376850896000883"/>
    <s v="36000"/>
    <n v="2"/>
    <s v=""/>
    <n v="82"/>
    <n v="3"/>
    <s v=""/>
    <s v="01105836001"/>
    <s v="I25.8"/>
    <x v="2"/>
    <n v="3"/>
    <s v="545"/>
    <n v="2634"/>
    <x v="27"/>
    <n v="287307"/>
    <x v="1"/>
    <n v="1"/>
  </r>
  <r>
    <n v="6.3012306303100994E+23"/>
    <s v="C2BF7D685CD0477889CB92D7D3B2546B"/>
    <n v="18699"/>
    <d v="2024-02-15T00:00:00"/>
    <s v="VR63240001"/>
    <s v=""/>
    <n v="2024"/>
    <n v="1"/>
    <n v="621"/>
    <n v="141874"/>
    <s v="6373050888000321"/>
    <s v="36000"/>
    <n v="2"/>
    <s v=""/>
    <n v="74"/>
    <n v="3"/>
    <s v=""/>
    <s v="01046423800"/>
    <s v="I21.0"/>
    <x v="6"/>
    <n v="7"/>
    <s v="183"/>
    <n v="47"/>
    <x v="3"/>
    <n v="199124"/>
    <x v="0"/>
    <n v="1"/>
  </r>
  <r>
    <n v="6.3010506302300997E+23"/>
    <s v="B6FD11E65F67491A97CFD7748F0438E8"/>
    <n v="1"/>
    <d v="2024-02-15T00:00:00"/>
    <s v="VR63240001"/>
    <s v=""/>
    <n v="2024"/>
    <n v="1"/>
    <n v="622"/>
    <n v="141875"/>
    <s v="6369940826000241"/>
    <s v="36000"/>
    <n v="1"/>
    <s v=""/>
    <n v="73"/>
    <n v="3"/>
    <s v=""/>
    <s v="01153691223"/>
    <s v="I21.4"/>
    <x v="2"/>
    <n v="7"/>
    <s v="183"/>
    <n v="47"/>
    <x v="1"/>
    <n v="147972"/>
    <x v="1"/>
    <n v="1"/>
  </r>
  <r>
    <n v="6.3010506302300997E+23"/>
    <s v="BB9150C43E664979B36B440C2BF88736"/>
    <n v="1"/>
    <d v="2024-02-15T00:00:00"/>
    <s v="VR63240001"/>
    <s v=""/>
    <n v="2024"/>
    <n v="1"/>
    <n v="623"/>
    <n v="141876"/>
    <s v="6370150893000200"/>
    <s v="36000"/>
    <n v="2"/>
    <s v=""/>
    <n v="75"/>
    <n v="3"/>
    <s v=""/>
    <s v="01161721275"/>
    <s v="I20.0"/>
    <x v="2"/>
    <n v="8"/>
    <s v="183"/>
    <n v="47"/>
    <x v="1"/>
    <n v="147972"/>
    <x v="1"/>
    <n v="1"/>
  </r>
  <r>
    <n v="6.3010506302300997E+23"/>
    <s v="CD05B9BBA7D14D6182818383B8063CB3"/>
    <n v="1"/>
    <d v="2024-02-15T00:00:00"/>
    <s v="VR63240001"/>
    <s v=""/>
    <n v="2024"/>
    <n v="1"/>
    <n v="624"/>
    <n v="141877"/>
    <s v="6374060874000952"/>
    <s v="36000"/>
    <n v="2"/>
    <s v=""/>
    <n v="84"/>
    <n v="3"/>
    <s v=""/>
    <s v="01106183193"/>
    <s v="I20.0"/>
    <x v="2"/>
    <n v="5"/>
    <s v="183"/>
    <n v="46"/>
    <x v="0"/>
    <n v="179013"/>
    <x v="1"/>
    <n v="1"/>
  </r>
  <r>
    <n v="6.3010506302300997E+23"/>
    <s v="134439A087974428871AFF807E2AAF6B"/>
    <n v="1"/>
    <d v="2024-02-15T00:00:00"/>
    <s v="VR63240001"/>
    <s v=""/>
    <n v="2024"/>
    <n v="1"/>
    <n v="625"/>
    <n v="141878"/>
    <s v="6353540887001225"/>
    <s v="36000"/>
    <n v="2"/>
    <s v=""/>
    <n v="69"/>
    <n v="3"/>
    <s v=""/>
    <s v="01130654852"/>
    <s v="I20.0"/>
    <x v="2"/>
    <n v="10"/>
    <s v="183"/>
    <n v="46"/>
    <x v="0"/>
    <n v="179013"/>
    <x v="1"/>
    <n v="1"/>
  </r>
  <r>
    <n v="6.3010506302300997E+23"/>
    <s v="18E3B4E67F1246608D54A054E3CDE6CC"/>
    <n v="1"/>
    <d v="2024-02-15T00:00:00"/>
    <s v="VR63240001"/>
    <s v=""/>
    <n v="2024"/>
    <n v="1"/>
    <n v="626"/>
    <n v="141879"/>
    <s v="6358040834001563"/>
    <s v="36000"/>
    <n v="1"/>
    <s v=""/>
    <n v="65"/>
    <n v="3"/>
    <s v=""/>
    <s v="01047446234"/>
    <s v="I21.0"/>
    <x v="2"/>
    <n v="9"/>
    <s v="183"/>
    <n v="47"/>
    <x v="3"/>
    <n v="199124"/>
    <x v="1"/>
    <n v="1"/>
  </r>
  <r>
    <n v="6.3010506302300997E+23"/>
    <s v="20E4D7F195BF489683A3A732FD5C0263"/>
    <n v="1"/>
    <d v="2024-02-15T00:00:00"/>
    <s v="VR63240001"/>
    <s v=""/>
    <n v="2024"/>
    <n v="1"/>
    <n v="627"/>
    <n v="141880"/>
    <s v="6353830845000694"/>
    <s v="36000"/>
    <n v="1"/>
    <s v=""/>
    <n v="62"/>
    <n v="3"/>
    <s v=""/>
    <s v="01069322192"/>
    <s v="I20.8"/>
    <x v="2"/>
    <n v="4"/>
    <s v="493"/>
    <n v="2633"/>
    <x v="14"/>
    <n v="136982"/>
    <x v="1"/>
    <n v="1"/>
  </r>
  <r>
    <n v="6.30236300660301E+22"/>
    <s v="1C437E5B2650400FBF3E23FCE151CD70"/>
    <n v="17399"/>
    <d v="2024-02-15T00:00:00"/>
    <s v="VR63240001"/>
    <s v=""/>
    <n v="2024"/>
    <n v="1"/>
    <n v="628"/>
    <n v="141881"/>
    <s v="6388399739000177"/>
    <s v="36000"/>
    <n v="1"/>
    <s v=""/>
    <n v="17"/>
    <n v="3"/>
    <s v=""/>
    <s v="01086495676"/>
    <s v="C72.0"/>
    <x v="12"/>
    <n v="10"/>
    <s v="488"/>
    <n v="90"/>
    <x v="40"/>
    <n v="168010"/>
    <x v="1"/>
    <n v="1"/>
  </r>
  <r>
    <n v="6.3010506302300997E+23"/>
    <s v="21364D4F9C004C8EB41EEDAB5341118A"/>
    <n v="1"/>
    <d v="2024-02-15T00:00:00"/>
    <s v="VR63240001"/>
    <s v=""/>
    <n v="2024"/>
    <n v="1"/>
    <n v="629"/>
    <n v="141882"/>
    <s v="6367150886000501"/>
    <s v="36000"/>
    <n v="2"/>
    <s v=""/>
    <n v="75"/>
    <n v="3"/>
    <s v=""/>
    <s v="01071599156"/>
    <s v="I20.8"/>
    <x v="2"/>
    <n v="5"/>
    <s v="493"/>
    <n v="2633"/>
    <x v="14"/>
    <n v="136982"/>
    <x v="1"/>
    <n v="1"/>
  </r>
  <r>
    <n v="6.3010506302300997E+23"/>
    <s v="24148C2F47CF494DB315A7CD027B47C8"/>
    <n v="1"/>
    <d v="2024-02-15T00:00:00"/>
    <s v="VR63240001"/>
    <s v=""/>
    <n v="2024"/>
    <n v="1"/>
    <n v="630"/>
    <n v="141883"/>
    <s v="6357140881000905"/>
    <s v="36000"/>
    <n v="2"/>
    <s v=""/>
    <n v="65"/>
    <n v="4"/>
    <s v=""/>
    <s v="02031830299"/>
    <s v="I21.1"/>
    <x v="2"/>
    <n v="10"/>
    <s v="183"/>
    <n v="46"/>
    <x v="4"/>
    <n v="230121"/>
    <x v="1"/>
    <n v="1"/>
  </r>
  <r>
    <n v="6.30236300660301E+22"/>
    <s v="557314E2B04744D7B534A762260ADB56"/>
    <n v="17401"/>
    <d v="2024-02-15T00:00:00"/>
    <s v="VR63240001"/>
    <s v=""/>
    <n v="2024"/>
    <n v="1"/>
    <n v="631"/>
    <n v="141884"/>
    <s v="6395399737000246"/>
    <s v="36000"/>
    <n v="1"/>
    <s v=""/>
    <n v="17"/>
    <n v="4"/>
    <s v=""/>
    <s v="02031658091"/>
    <s v="H66.2"/>
    <x v="12"/>
    <n v="10"/>
    <s v="208"/>
    <n v="81"/>
    <x v="42"/>
    <n v="140232"/>
    <x v="1"/>
    <n v="1"/>
  </r>
  <r>
    <n v="6.30236300660301E+22"/>
    <s v="651FE9DF92B54576AFDF855A96506C1C"/>
    <n v="17400"/>
    <d v="2024-02-15T00:00:00"/>
    <s v="VR63240001"/>
    <s v=""/>
    <n v="2024"/>
    <n v="1"/>
    <n v="632"/>
    <n v="141885"/>
    <s v="6391099736000205"/>
    <s v="36000"/>
    <n v="1"/>
    <s v=""/>
    <n v="14"/>
    <n v="4"/>
    <s v=""/>
    <s v="02029693457"/>
    <s v="C49.1"/>
    <x v="12"/>
    <n v="7"/>
    <s v="488"/>
    <n v="90"/>
    <x v="40"/>
    <n v="168010"/>
    <x v="1"/>
    <n v="1"/>
  </r>
  <r>
    <n v="6.3010506302300997E+23"/>
    <s v="2BCE555484B24825832AC6AAD5528A90"/>
    <n v="1"/>
    <d v="2024-02-15T00:00:00"/>
    <s v="VR63240001"/>
    <s v=""/>
    <n v="2024"/>
    <n v="1"/>
    <n v="633"/>
    <n v="141886"/>
    <s v="6371940829000756"/>
    <s v="36000"/>
    <n v="1"/>
    <s v=""/>
    <n v="73"/>
    <n v="3"/>
    <s v=""/>
    <s v="01061695418"/>
    <s v="I21.9"/>
    <x v="2"/>
    <n v="9"/>
    <s v="183"/>
    <n v="46"/>
    <x v="0"/>
    <n v="179013"/>
    <x v="1"/>
    <n v="1"/>
  </r>
  <r>
    <n v="6.3010506302300997E+23"/>
    <s v="D477BE0BB18D49ECBFDDC41077BC96AE"/>
    <n v="1"/>
    <d v="2024-02-15T00:00:00"/>
    <s v="VR63240001"/>
    <s v=""/>
    <n v="2024"/>
    <n v="1"/>
    <n v="634"/>
    <n v="141887"/>
    <s v="6355430843000628"/>
    <s v="36000"/>
    <n v="1"/>
    <s v=""/>
    <n v="58"/>
    <n v="3"/>
    <s v=""/>
    <s v="01142283710"/>
    <s v="I20.0"/>
    <x v="2"/>
    <n v="2"/>
    <s v="545"/>
    <n v="2634"/>
    <x v="27"/>
    <n v="287307"/>
    <x v="1"/>
    <n v="1"/>
  </r>
  <r>
    <n v="6.3010506302300997E+23"/>
    <s v="D6B86B1D6A3E4DD69283353114103AAA"/>
    <n v="1"/>
    <d v="2024-02-15T00:00:00"/>
    <s v="VR63240001"/>
    <s v=""/>
    <n v="2024"/>
    <n v="1"/>
    <n v="635"/>
    <n v="141888"/>
    <s v="6347110847000896"/>
    <s v="36000"/>
    <n v="1"/>
    <s v=""/>
    <n v="35"/>
    <n v="3"/>
    <s v=""/>
    <s v="01131750892"/>
    <s v="I44.2"/>
    <x v="2"/>
    <n v="6"/>
    <s v="219"/>
    <n v="1102"/>
    <x v="18"/>
    <n v="256135"/>
    <x v="1"/>
    <n v="1"/>
  </r>
  <r>
    <n v="6.3010506302300997E+23"/>
    <s v="E36291B8CAF345A5869104380B2820FF"/>
    <n v="1"/>
    <d v="2024-02-15T00:00:00"/>
    <s v="VR63240001"/>
    <s v=""/>
    <n v="2024"/>
    <n v="1"/>
    <n v="636"/>
    <n v="141889"/>
    <s v="6372250826000141"/>
    <s v="36000"/>
    <n v="1"/>
    <s v=""/>
    <n v="76"/>
    <n v="3"/>
    <s v=""/>
    <s v="01106441653"/>
    <s v="I20.0"/>
    <x v="2"/>
    <n v="8"/>
    <s v="183"/>
    <n v="47"/>
    <x v="1"/>
    <n v="147972"/>
    <x v="1"/>
    <n v="1"/>
  </r>
  <r>
    <n v="6.3023630123030003E+22"/>
    <s v="ED22CBAA1EEE437C969905E37FE30687"/>
    <n v="18703"/>
    <d v="2024-02-15T00:00:00"/>
    <s v="VR63240001"/>
    <s v=""/>
    <n v="2024"/>
    <n v="1"/>
    <n v="637"/>
    <n v="141890"/>
    <s v="6357540833000608"/>
    <s v="36000"/>
    <n v="1"/>
    <s v=""/>
    <n v="69"/>
    <n v="3"/>
    <s v=""/>
    <s v="01025700956"/>
    <s v="I21.0"/>
    <x v="6"/>
    <n v="8"/>
    <s v="183"/>
    <n v="47"/>
    <x v="3"/>
    <n v="199124"/>
    <x v="1"/>
    <n v="1"/>
  </r>
  <r>
    <n v="6.3023630123030003E+22"/>
    <s v="D983C7290E384EF68C907F0A84502441"/>
    <n v="18698"/>
    <d v="2024-02-15T00:00:00"/>
    <s v="VR63240001"/>
    <s v=""/>
    <n v="2024"/>
    <n v="1"/>
    <n v="638"/>
    <n v="141891"/>
    <s v="6347530824000330"/>
    <s v="36000"/>
    <n v="1"/>
    <s v=""/>
    <n v="59"/>
    <n v="3"/>
    <s v=""/>
    <s v="01084551716"/>
    <s v="I25.8"/>
    <x v="6"/>
    <n v="5"/>
    <s v="494"/>
    <n v="46"/>
    <x v="16"/>
    <n v="162640"/>
    <x v="1"/>
    <n v="1"/>
  </r>
  <r>
    <n v="6.3009806303100995E+23"/>
    <s v="999A2549923E46ACBD5D0C74B66818D4"/>
    <n v="40393"/>
    <d v="2024-02-15T00:00:00"/>
    <s v="VR63240001"/>
    <s v=""/>
    <n v="2024"/>
    <n v="1"/>
    <n v="639"/>
    <n v="141892"/>
    <s v="6354730835000341"/>
    <s v="36000"/>
    <n v="1"/>
    <s v=""/>
    <n v="61"/>
    <n v="3"/>
    <s v=""/>
    <s v="01013775834"/>
    <s v="I21.4"/>
    <x v="0"/>
    <n v="12"/>
    <s v="183"/>
    <n v="47"/>
    <x v="1"/>
    <n v="147972"/>
    <x v="0"/>
    <n v="1"/>
  </r>
  <r>
    <n v="6.3009806303100995E+23"/>
    <s v="9B1A8715D82E4B4B97B68887A82675B3"/>
    <n v="40720"/>
    <d v="2024-02-15T00:00:00"/>
    <s v="VR63240001"/>
    <s v=""/>
    <n v="2024"/>
    <n v="1"/>
    <n v="640"/>
    <n v="141893"/>
    <s v="6353120825000165"/>
    <s v="36000"/>
    <n v="1"/>
    <s v=""/>
    <n v="45"/>
    <n v="4"/>
    <s v=""/>
    <s v="02032160815"/>
    <s v="I20.0"/>
    <x v="0"/>
    <n v="13"/>
    <s v="183"/>
    <n v="47"/>
    <x v="1"/>
    <n v="147972"/>
    <x v="0"/>
    <n v="1"/>
  </r>
  <r>
    <n v="6.3023630101030099E+22"/>
    <s v="6BFA8838FFD04B1B94D834DD68F0FAAD"/>
    <n v="15866"/>
    <d v="2024-02-15T00:00:00"/>
    <s v="VR63240001"/>
    <s v=""/>
    <n v="2024"/>
    <n v="1"/>
    <n v="641"/>
    <n v="141894"/>
    <s v="6354210836001150"/>
    <s v="36000"/>
    <n v="1"/>
    <s v=""/>
    <n v="36"/>
    <n v="3"/>
    <s v=""/>
    <s v="01083784516"/>
    <s v="H43.1"/>
    <x v="7"/>
    <n v="9"/>
    <s v="213"/>
    <n v="61"/>
    <x v="12"/>
    <n v="75312"/>
    <x v="1"/>
    <n v="1"/>
  </r>
  <r>
    <n v="6.3009806303100995E+23"/>
    <s v="BBCFBE4FD0B940229A4B6F0068287FE7"/>
    <n v="40349"/>
    <d v="2024-02-15T00:00:00"/>
    <s v="VR63240001"/>
    <s v=""/>
    <n v="2024"/>
    <n v="1"/>
    <n v="642"/>
    <n v="141895"/>
    <s v="6354640820000612"/>
    <s v="36000"/>
    <n v="1"/>
    <s v=""/>
    <n v="70"/>
    <n v="3"/>
    <s v=""/>
    <s v="01113747513"/>
    <s v="I20.8"/>
    <x v="0"/>
    <n v="7"/>
    <s v="494"/>
    <n v="46"/>
    <x v="16"/>
    <n v="162640"/>
    <x v="0"/>
    <n v="1"/>
  </r>
  <r>
    <n v="6.3005006302300995E+23"/>
    <s v="10C42E3AF1C02308E0632880A8C0956A"/>
    <n v="1"/>
    <d v="2024-02-15T00:00:00"/>
    <s v="VR63240001"/>
    <s v=""/>
    <n v="2024"/>
    <n v="1"/>
    <n v="643"/>
    <n v="141896"/>
    <s v="6367050898000970"/>
    <s v="36000"/>
    <n v="2"/>
    <s v=""/>
    <n v="74"/>
    <n v="4"/>
    <s v=""/>
    <s v="02032970827"/>
    <s v="I20.0"/>
    <x v="1"/>
    <n v="14"/>
    <s v="183"/>
    <n v="47"/>
    <x v="1"/>
    <n v="147972"/>
    <x v="1"/>
    <n v="1"/>
  </r>
  <r>
    <n v="6.3005006302300995E+23"/>
    <s v="10C42E3AF3402308E0632880A8C0956A"/>
    <n v="1"/>
    <d v="2024-02-15T00:00:00"/>
    <s v="VR63240001"/>
    <s v=""/>
    <n v="2024"/>
    <n v="1"/>
    <n v="644"/>
    <n v="141897"/>
    <s v="6358410834000263"/>
    <s v="36000"/>
    <n v="1"/>
    <s v=""/>
    <n v="39"/>
    <n v="3"/>
    <s v=""/>
    <s v="6358410834000263"/>
    <s v="I21.0"/>
    <x v="1"/>
    <n v="9"/>
    <s v="183"/>
    <n v="47"/>
    <x v="3"/>
    <n v="199124"/>
    <x v="1"/>
    <n v="1"/>
  </r>
  <r>
    <n v="6.3005006302300995E+23"/>
    <s v="10C42E3AF5AA2308E0632880A8C0956A"/>
    <n v="1"/>
    <d v="2024-02-15T00:00:00"/>
    <s v="VR63240001"/>
    <s v=""/>
    <n v="2024"/>
    <n v="1"/>
    <n v="645"/>
    <n v="141898"/>
    <s v="6358720848005839"/>
    <s v="36000"/>
    <n v="1"/>
    <s v=""/>
    <n v="52"/>
    <n v="3"/>
    <s v=""/>
    <s v="01040301190"/>
    <s v="I21.0"/>
    <x v="1"/>
    <n v="7"/>
    <s v="183"/>
    <n v="47"/>
    <x v="3"/>
    <n v="199124"/>
    <x v="1"/>
    <n v="1"/>
  </r>
  <r>
    <n v="6.3005006302300995E+23"/>
    <s v="10EC3C30C5DB0B6EE0632980A8C0AEAB"/>
    <n v="1"/>
    <d v="2024-02-15T00:00:00"/>
    <s v="VR63240001"/>
    <s v=""/>
    <n v="2024"/>
    <n v="1"/>
    <n v="646"/>
    <n v="141899"/>
    <s v="3447820833000298"/>
    <s v="36000"/>
    <n v="1"/>
    <s v=""/>
    <n v="52"/>
    <n v="3"/>
    <s v=""/>
    <s v="3447820833000298"/>
    <s v="I20.0"/>
    <x v="1"/>
    <n v="6"/>
    <s v="183"/>
    <n v="47"/>
    <x v="1"/>
    <n v="147972"/>
    <x v="1"/>
    <n v="1"/>
  </r>
  <r>
    <n v="6.3023630123030003E+22"/>
    <s v="ABDC63C7613649E0B8D1116D7F144158"/>
    <n v="18718"/>
    <d v="2024-02-15T00:00:00"/>
    <s v="VR63240001"/>
    <s v=""/>
    <n v="2024"/>
    <n v="1"/>
    <n v="647"/>
    <n v="141900"/>
    <s v="6349720834000911"/>
    <s v="36000"/>
    <n v="1"/>
    <s v=""/>
    <n v="51"/>
    <n v="3"/>
    <s v=""/>
    <s v="01104245527"/>
    <s v="I21.0"/>
    <x v="6"/>
    <n v="7"/>
    <s v="183"/>
    <n v="46"/>
    <x v="4"/>
    <n v="230121"/>
    <x v="1"/>
    <n v="1"/>
  </r>
  <r>
    <n v="6.3023630123030003E+22"/>
    <s v="7D3A167773144F3AB6FD001E8A3C5C35"/>
    <n v="18710"/>
    <d v="2024-02-15T00:00:00"/>
    <s v="VR63240001"/>
    <s v=""/>
    <n v="2024"/>
    <n v="1"/>
    <n v="648"/>
    <n v="141901"/>
    <s v="6372750845000188"/>
    <s v="36000"/>
    <n v="1"/>
    <s v=""/>
    <n v="81"/>
    <n v="4"/>
    <s v=""/>
    <s v="02032361563"/>
    <s v="I22.0"/>
    <x v="6"/>
    <n v="9"/>
    <s v="183"/>
    <n v="47"/>
    <x v="3"/>
    <n v="199124"/>
    <x v="1"/>
    <n v="1"/>
  </r>
  <r>
    <n v="6.3010506303101002E+23"/>
    <s v="5AAE304EBF5F4952996343EF176A11D7"/>
    <n v="1"/>
    <d v="2024-02-15T00:00:00"/>
    <s v="VR63240001"/>
    <s v=""/>
    <n v="2024"/>
    <n v="1"/>
    <n v="649"/>
    <n v="141902"/>
    <s v="6358710828000645"/>
    <s v="36000"/>
    <n v="1"/>
    <s v=""/>
    <n v="42"/>
    <n v="3"/>
    <s v=""/>
    <s v="01106706416"/>
    <s v="I20.0"/>
    <x v="2"/>
    <n v="4"/>
    <s v="545"/>
    <n v="2634"/>
    <x v="27"/>
    <n v="287307"/>
    <x v="0"/>
    <n v="1"/>
  </r>
  <r>
    <n v="6.3023630123030003E+22"/>
    <s v="91E1C7B166C0434AB0538B7A2AA6D54B"/>
    <n v="18717"/>
    <d v="2024-02-15T00:00:00"/>
    <s v="VR63240001"/>
    <s v=""/>
    <n v="2024"/>
    <n v="1"/>
    <n v="650"/>
    <n v="141903"/>
    <s v="6377550837000252"/>
    <s v="36000"/>
    <n v="1"/>
    <s v=""/>
    <n v="79"/>
    <n v="3"/>
    <s v=""/>
    <s v="01122818007"/>
    <s v="I21.1"/>
    <x v="6"/>
    <n v="7"/>
    <s v="183"/>
    <n v="46"/>
    <x v="4"/>
    <n v="230121"/>
    <x v="1"/>
    <n v="1"/>
  </r>
  <r>
    <n v="6.3010506303101002E+23"/>
    <s v="337D01E54574459EB01B6AB31D67971A"/>
    <n v="1"/>
    <d v="2024-02-15T00:00:00"/>
    <s v="VR63240001"/>
    <s v=""/>
    <n v="2024"/>
    <n v="1"/>
    <n v="651"/>
    <n v="141904"/>
    <s v="6367250848000720"/>
    <s v="36000"/>
    <n v="1"/>
    <s v=""/>
    <n v="76"/>
    <n v="3"/>
    <s v=""/>
    <s v="01011024882"/>
    <s v="I21.1"/>
    <x v="2"/>
    <n v="9"/>
    <s v="183"/>
    <n v="46"/>
    <x v="4"/>
    <n v="230121"/>
    <x v="0"/>
    <n v="1"/>
  </r>
  <r>
    <n v="6.3010506303101002E+23"/>
    <s v="34526091924C49878D7159D5E9E187BF"/>
    <n v="1"/>
    <d v="2024-02-15T00:00:00"/>
    <s v="VR63240001"/>
    <s v=""/>
    <n v="2024"/>
    <n v="1"/>
    <n v="652"/>
    <n v="141905"/>
    <s v="5648220846000587"/>
    <s v="36000"/>
    <n v="1"/>
    <s v=""/>
    <n v="46"/>
    <n v="3"/>
    <s v=""/>
    <s v="5648220846000587"/>
    <s v="I20.0"/>
    <x v="2"/>
    <n v="5"/>
    <s v="183"/>
    <n v="46"/>
    <x v="0"/>
    <n v="179013"/>
    <x v="0"/>
    <n v="1"/>
  </r>
  <r>
    <n v="6.3010506303101002E+23"/>
    <s v="88E1476AEA334EAAACF8B23C1DA6FE8F"/>
    <n v="1"/>
    <d v="2024-02-15T00:00:00"/>
    <s v="VR63240001"/>
    <s v=""/>
    <n v="2024"/>
    <n v="1"/>
    <n v="653"/>
    <n v="141906"/>
    <s v="6353540882000388"/>
    <s v="36000"/>
    <n v="2"/>
    <s v=""/>
    <n v="69"/>
    <n v="3"/>
    <s v=""/>
    <s v="01094575396"/>
    <s v="I20.0"/>
    <x v="2"/>
    <n v="8"/>
    <s v="183"/>
    <n v="46"/>
    <x v="0"/>
    <n v="179013"/>
    <x v="0"/>
    <n v="1"/>
  </r>
  <r>
    <n v="6.3010506303101002E+23"/>
    <s v="EB4D89D7B2A349DD9D075BF69082DEE3"/>
    <n v="1"/>
    <d v="2024-02-15T00:00:00"/>
    <s v="VR63240001"/>
    <s v=""/>
    <n v="2024"/>
    <n v="1"/>
    <n v="654"/>
    <n v="141907"/>
    <s v="6369160818000543"/>
    <s v="36000"/>
    <n v="1"/>
    <s v=""/>
    <n v="85"/>
    <n v="3"/>
    <s v=""/>
    <s v="01113541069"/>
    <s v="I21.0"/>
    <x v="2"/>
    <n v="1"/>
    <s v="183"/>
    <n v="45"/>
    <x v="15"/>
    <n v="260837"/>
    <x v="0"/>
    <n v="1"/>
  </r>
  <r>
    <n v="6.3010506302300997E+23"/>
    <s v="7B7FFA88FC494F6EB6BBF319E65E1DAC"/>
    <n v="1"/>
    <d v="2024-02-15T00:00:00"/>
    <s v="VR63240001"/>
    <s v=""/>
    <n v="2024"/>
    <n v="1"/>
    <n v="655"/>
    <n v="141908"/>
    <s v="6358720828000537"/>
    <s v="36000"/>
    <n v="1"/>
    <s v=""/>
    <n v="51"/>
    <n v="3"/>
    <s v=""/>
    <s v="01085922940"/>
    <s v="I21.4"/>
    <x v="2"/>
    <n v="6"/>
    <s v="183"/>
    <n v="47"/>
    <x v="1"/>
    <n v="147972"/>
    <x v="1"/>
    <n v="1"/>
  </r>
  <r>
    <n v="6.3005006303101E+23"/>
    <s v="10C42E3AF13E2308E0632880A8C0956A"/>
    <n v="1"/>
    <d v="2024-02-15T00:00:00"/>
    <s v="VR63240001"/>
    <s v=""/>
    <n v="2024"/>
    <n v="1"/>
    <n v="656"/>
    <n v="141909"/>
    <s v="6355330884000752"/>
    <s v="36000"/>
    <n v="2"/>
    <s v=""/>
    <n v="57"/>
    <n v="3"/>
    <s v=""/>
    <s v="6355330884000752"/>
    <s v="I20.0"/>
    <x v="1"/>
    <n v="13"/>
    <s v="183"/>
    <n v="47"/>
    <x v="1"/>
    <n v="147972"/>
    <x v="0"/>
    <n v="1"/>
  </r>
  <r>
    <n v="6.3005006303101E+23"/>
    <s v="10C42E3AF1A42308E0632880A8C0956A"/>
    <n v="1"/>
    <d v="2024-02-15T00:00:00"/>
    <s v="VR63240001"/>
    <s v=""/>
    <n v="2024"/>
    <n v="1"/>
    <n v="657"/>
    <n v="141910"/>
    <s v="6349120843000335"/>
    <s v="36000"/>
    <n v="1"/>
    <s v=""/>
    <n v="45"/>
    <n v="3"/>
    <s v=""/>
    <s v="01069324277"/>
    <s v="I21.0"/>
    <x v="1"/>
    <n v="6"/>
    <s v="183"/>
    <n v="47"/>
    <x v="3"/>
    <n v="199124"/>
    <x v="0"/>
    <n v="1"/>
  </r>
  <r>
    <n v="6.3023630098030198E+22"/>
    <s v="C498F6CF4E26416E8C05049CDF29F84F"/>
    <n v="40406"/>
    <d v="2024-02-15T00:00:00"/>
    <s v="VR63240001"/>
    <s v=""/>
    <n v="2024"/>
    <n v="1"/>
    <n v="658"/>
    <n v="141911"/>
    <s v="6348830894000221"/>
    <s v="36000"/>
    <n v="2"/>
    <s v=""/>
    <n v="62"/>
    <n v="3"/>
    <s v=""/>
    <s v="01015431046"/>
    <s v="I20.8"/>
    <x v="0"/>
    <n v="8"/>
    <s v="494"/>
    <n v="46"/>
    <x v="16"/>
    <n v="162640"/>
    <x v="1"/>
    <n v="1"/>
  </r>
  <r>
    <n v="6.3005006303101E+23"/>
    <s v="10C42E3AF2322308E0632880A8C0956A"/>
    <n v="1"/>
    <d v="2024-02-15T00:00:00"/>
    <s v="VR63240001"/>
    <s v=""/>
    <n v="2024"/>
    <n v="1"/>
    <n v="659"/>
    <n v="141912"/>
    <s v="6357440871000828"/>
    <s v="36000"/>
    <n v="2"/>
    <s v=""/>
    <n v="68"/>
    <n v="3"/>
    <s v=""/>
    <s v="01161598823"/>
    <s v="I21.1"/>
    <x v="1"/>
    <n v="7"/>
    <s v="183"/>
    <n v="47"/>
    <x v="3"/>
    <n v="199124"/>
    <x v="0"/>
    <n v="1"/>
  </r>
  <r>
    <n v="6.3005006303101E+23"/>
    <s v="10C42E3AF2782308E0632880A8C0956A"/>
    <n v="1"/>
    <d v="2024-02-15T00:00:00"/>
    <s v="VR63240001"/>
    <s v=""/>
    <n v="2024"/>
    <n v="1"/>
    <n v="660"/>
    <n v="141913"/>
    <s v="6353930825001280"/>
    <s v="36000"/>
    <n v="1"/>
    <s v=""/>
    <n v="63"/>
    <n v="3"/>
    <s v=""/>
    <s v="01169231363"/>
    <s v="I20.0"/>
    <x v="1"/>
    <n v="3"/>
    <s v="183"/>
    <n v="45"/>
    <x v="10"/>
    <n v="222876"/>
    <x v="0"/>
    <n v="1"/>
  </r>
  <r>
    <n v="6.3005006303101E+23"/>
    <s v="10C42E3AF42C2308E0632880A8C0956A"/>
    <n v="1"/>
    <d v="2024-02-15T00:00:00"/>
    <s v="VR63240001"/>
    <s v=""/>
    <n v="2024"/>
    <n v="1"/>
    <n v="661"/>
    <n v="141914"/>
    <s v="6347540898000777"/>
    <s v="36000"/>
    <n v="2"/>
    <s v=""/>
    <n v="69"/>
    <n v="3"/>
    <s v=""/>
    <s v="01158248742"/>
    <s v="I21.1"/>
    <x v="1"/>
    <n v="9"/>
    <s v="183"/>
    <n v="46"/>
    <x v="4"/>
    <n v="230121"/>
    <x v="0"/>
    <n v="1"/>
  </r>
  <r>
    <n v="6.3005006303101E+23"/>
    <s v="10C42E3AF4C42308E0632880A8C0956A"/>
    <n v="1"/>
    <d v="2024-02-15T00:00:00"/>
    <s v="VR63240001"/>
    <s v=""/>
    <n v="2024"/>
    <n v="1"/>
    <n v="662"/>
    <n v="141915"/>
    <s v="6368940880000864"/>
    <s v="36000"/>
    <n v="2"/>
    <s v=""/>
    <n v="73"/>
    <n v="3"/>
    <s v=""/>
    <s v="01144944201"/>
    <s v="I20.0"/>
    <x v="1"/>
    <n v="17"/>
    <s v="183"/>
    <n v="47"/>
    <x v="1"/>
    <n v="147972"/>
    <x v="0"/>
    <n v="1"/>
  </r>
  <r>
    <n v="6.3005006303101E+23"/>
    <s v="10C42E3AF5342308E0632880A8C0956A"/>
    <n v="1"/>
    <d v="2024-02-15T00:00:00"/>
    <s v="VR63240001"/>
    <s v=""/>
    <n v="2024"/>
    <n v="1"/>
    <n v="663"/>
    <n v="141916"/>
    <s v="1647920819000155"/>
    <s v="92000"/>
    <n v="1"/>
    <s v=""/>
    <n v="53"/>
    <n v="3"/>
    <s v=""/>
    <s v="01076727037"/>
    <s v="I21.1"/>
    <x v="1"/>
    <n v="9"/>
    <s v="183"/>
    <n v="47"/>
    <x v="3"/>
    <n v="199124"/>
    <x v="0"/>
    <n v="1"/>
  </r>
  <r>
    <n v="6.3005006303101E+23"/>
    <s v="10C42E3AF5562308E0632880A8C0956A"/>
    <n v="1"/>
    <d v="2024-02-15T00:00:00"/>
    <s v="VR63240001"/>
    <s v=""/>
    <n v="2024"/>
    <n v="1"/>
    <n v="664"/>
    <n v="141917"/>
    <s v="6356640824000574"/>
    <s v="36000"/>
    <n v="1"/>
    <s v=""/>
    <n v="70"/>
    <n v="3"/>
    <s v=""/>
    <s v="01138680620"/>
    <s v="I20.0"/>
    <x v="1"/>
    <n v="18"/>
    <s v="183"/>
    <n v="46"/>
    <x v="0"/>
    <n v="179013"/>
    <x v="0"/>
    <n v="1"/>
  </r>
  <r>
    <n v="6.3005006303101E+23"/>
    <s v="10C42E3AF59C2308E0632880A8C0956A"/>
    <n v="1"/>
    <d v="2024-02-15T00:00:00"/>
    <s v="VR63240001"/>
    <s v=""/>
    <n v="2024"/>
    <n v="1"/>
    <n v="665"/>
    <n v="141918"/>
    <s v="6352030847000211"/>
    <s v="36000"/>
    <n v="1"/>
    <s v=""/>
    <n v="54"/>
    <n v="3"/>
    <s v=""/>
    <s v="01016491589"/>
    <s v="I22.0"/>
    <x v="1"/>
    <n v="9"/>
    <s v="183"/>
    <n v="47"/>
    <x v="1"/>
    <n v="147972"/>
    <x v="0"/>
    <n v="1"/>
  </r>
  <r>
    <n v="6.3023630098030198E+22"/>
    <s v="777DF6A90E99481AAFAF904870FB007E"/>
    <n v="40368"/>
    <d v="2024-02-15T00:00:00"/>
    <s v="VR63240001"/>
    <s v=""/>
    <n v="2024"/>
    <n v="1"/>
    <n v="666"/>
    <n v="141919"/>
    <s v="6353440848001028"/>
    <s v="36000"/>
    <n v="1"/>
    <s v=""/>
    <n v="68"/>
    <n v="3"/>
    <s v=""/>
    <s v="01118250844"/>
    <s v="I20.8"/>
    <x v="0"/>
    <n v="7"/>
    <s v="493"/>
    <n v="2633"/>
    <x v="14"/>
    <n v="136982"/>
    <x v="1"/>
    <n v="1"/>
  </r>
  <r>
    <n v="6.3023630098030198E+22"/>
    <s v="7FA9E8D02BE74DF089849B82142ED7ED"/>
    <n v="40361"/>
    <d v="2024-02-15T00:00:00"/>
    <s v="VR63240001"/>
    <s v=""/>
    <n v="2024"/>
    <n v="1"/>
    <n v="667"/>
    <n v="141920"/>
    <s v="6354530846000482"/>
    <s v="36000"/>
    <n v="1"/>
    <s v=""/>
    <n v="59"/>
    <n v="3"/>
    <s v=""/>
    <s v="01082878853"/>
    <s v="I21.1"/>
    <x v="0"/>
    <n v="10"/>
    <s v="183"/>
    <n v="46"/>
    <x v="4"/>
    <n v="230121"/>
    <x v="1"/>
    <n v="1"/>
  </r>
  <r>
    <n v="6.3023630098030198E+22"/>
    <s v="8688530706644FDF88EDC262E44E655E"/>
    <n v="40370"/>
    <d v="2024-02-15T00:00:00"/>
    <s v="VR63240001"/>
    <s v=""/>
    <n v="2024"/>
    <n v="1"/>
    <n v="668"/>
    <n v="141921"/>
    <s v="6356630885000860"/>
    <s v="36000"/>
    <n v="2"/>
    <s v=""/>
    <n v="60"/>
    <n v="3"/>
    <s v=""/>
    <s v="01083797543"/>
    <s v="I21.1"/>
    <x v="0"/>
    <n v="11"/>
    <s v="183"/>
    <n v="46"/>
    <x v="4"/>
    <n v="230121"/>
    <x v="1"/>
    <n v="1"/>
  </r>
  <r>
    <n v="6.3023630098030198E+22"/>
    <s v="E305295531B14170804E6E33F7699A59"/>
    <n v="40818"/>
    <d v="2024-02-15T00:00:00"/>
    <s v="VR63240001"/>
    <s v=""/>
    <n v="2024"/>
    <n v="1"/>
    <n v="669"/>
    <n v="141922"/>
    <s v="6358740880000936"/>
    <s v="36000"/>
    <n v="2"/>
    <s v=""/>
    <n v="72"/>
    <n v="3"/>
    <s v=""/>
    <s v="01144073646"/>
    <s v="I20.0"/>
    <x v="0"/>
    <n v="7"/>
    <s v="183"/>
    <n v="47"/>
    <x v="1"/>
    <n v="147972"/>
    <x v="1"/>
    <n v="1"/>
  </r>
  <r>
    <n v="6.3023630105030097E+22"/>
    <s v="42C5AD64973E431F84EFD1A5297A3252"/>
    <n v="1"/>
    <d v="2024-02-15T00:00:00"/>
    <s v="VR63240001"/>
    <s v=""/>
    <n v="2024"/>
    <n v="1"/>
    <n v="670"/>
    <n v="141923"/>
    <s v="8155840844000328"/>
    <s v="36000"/>
    <n v="1"/>
    <s v=""/>
    <n v="72"/>
    <n v="3"/>
    <s v=""/>
    <s v="01076849867"/>
    <s v="I44.1"/>
    <x v="2"/>
    <n v="6"/>
    <s v="219"/>
    <n v="1102"/>
    <x v="18"/>
    <n v="256135"/>
    <x v="1"/>
    <n v="1"/>
  </r>
  <r>
    <n v="6.3009806303100995E+23"/>
    <s v="96AFD6E82A5A4172AA6A76DAE472016C"/>
    <n v="40829"/>
    <d v="2024-02-15T00:00:00"/>
    <s v="VR63240001"/>
    <s v=""/>
    <n v="2024"/>
    <n v="1"/>
    <n v="671"/>
    <n v="141924"/>
    <s v="6357340830001067"/>
    <s v="36000"/>
    <n v="1"/>
    <s v=""/>
    <n v="67"/>
    <n v="3"/>
    <s v=""/>
    <s v="01011136504"/>
    <s v="I21.0"/>
    <x v="0"/>
    <n v="16"/>
    <s v="183"/>
    <n v="46"/>
    <x v="4"/>
    <n v="230121"/>
    <x v="0"/>
    <n v="1"/>
  </r>
  <r>
    <n v="6.3010506303101002E+23"/>
    <s v="61E413A3D8F244BEA4C4C8EFC1BA1DFA"/>
    <n v="1"/>
    <d v="2024-02-15T00:00:00"/>
    <s v="VR63240001"/>
    <s v=""/>
    <n v="2024"/>
    <n v="1"/>
    <n v="672"/>
    <n v="141925"/>
    <s v="6369350874001168"/>
    <s v="36000"/>
    <n v="2"/>
    <s v=""/>
    <n v="77"/>
    <n v="3"/>
    <s v=""/>
    <s v="01053947236"/>
    <s v="I49.5"/>
    <x v="2"/>
    <n v="5"/>
    <s v="219"/>
    <n v="1102"/>
    <x v="18"/>
    <n v="256135"/>
    <x v="0"/>
    <n v="1"/>
  </r>
  <r>
    <n v="6.3009806303100995E+23"/>
    <s v="102675FB95ADCD3CE0630C003F0ACBB2"/>
    <n v="1"/>
    <d v="2024-02-15T00:00:00"/>
    <s v="VR63240001"/>
    <s v=""/>
    <n v="2024"/>
    <n v="1"/>
    <n v="673"/>
    <n v="141926"/>
    <s v="6353440876000728"/>
    <s v="36000"/>
    <n v="2"/>
    <s v=""/>
    <n v="68"/>
    <n v="3"/>
    <s v=""/>
    <s v="01101955733"/>
    <s v="H66.2"/>
    <x v="0"/>
    <n v="11"/>
    <s v="208"/>
    <n v="81"/>
    <x v="42"/>
    <n v="140232"/>
    <x v="0"/>
    <n v="1"/>
  </r>
  <r>
    <n v="6.3010406303101001E+23"/>
    <s v="0C6809914B6D4C93A7BABB369013A067"/>
    <n v="70291"/>
    <d v="2024-02-15T00:00:00"/>
    <s v="VR63240001"/>
    <s v=""/>
    <n v="2024"/>
    <n v="1"/>
    <n v="674"/>
    <n v="141927"/>
    <s v="7047100876000140"/>
    <s v="36000"/>
    <n v="2"/>
    <s v=""/>
    <n v="25"/>
    <n v="3"/>
    <s v=""/>
    <s v="7047100876000140"/>
    <s v="C73"/>
    <x v="5"/>
    <n v="9"/>
    <s v="32"/>
    <n v="1215"/>
    <x v="33"/>
    <n v="234037"/>
    <x v="0"/>
    <n v="1"/>
  </r>
  <r>
    <n v="6.3009806303100995E+23"/>
    <s v="3C5C69E341034FB6ABAB38EB6093F7D5"/>
    <n v="40339"/>
    <d v="2024-02-15T00:00:00"/>
    <s v="VR63240001"/>
    <s v=""/>
    <n v="2024"/>
    <n v="1"/>
    <n v="675"/>
    <n v="141928"/>
    <s v="6354220820000233"/>
    <s v="36000"/>
    <n v="1"/>
    <s v=""/>
    <n v="46"/>
    <n v="3"/>
    <s v=""/>
    <s v="6354220820000233"/>
    <s v="I20.8"/>
    <x v="0"/>
    <n v="45"/>
    <s v="494"/>
    <n v="46"/>
    <x v="16"/>
    <n v="162640"/>
    <x v="0"/>
    <n v="1"/>
  </r>
  <r>
    <n v="6.3009806303100995E+23"/>
    <s v="C8C3A5E96C2243D686D525D35BAB0115"/>
    <n v="40773"/>
    <d v="2024-02-15T00:00:00"/>
    <s v="VR63240001"/>
    <s v=""/>
    <n v="2024"/>
    <n v="1"/>
    <n v="676"/>
    <n v="141929"/>
    <s v="6351340828000564"/>
    <s v="36000"/>
    <n v="1"/>
    <s v=""/>
    <n v="67"/>
    <n v="3"/>
    <s v=""/>
    <s v="01101958218"/>
    <s v="I20.0"/>
    <x v="0"/>
    <n v="9"/>
    <s v="183"/>
    <n v="47"/>
    <x v="1"/>
    <n v="147972"/>
    <x v="0"/>
    <n v="1"/>
  </r>
  <r>
    <n v="6.3010506303101002E+23"/>
    <s v="B81D889ACB594B178304E6A6047AAFA8"/>
    <n v="1"/>
    <d v="2024-02-15T00:00:00"/>
    <s v="VR63240001"/>
    <s v=""/>
    <n v="2024"/>
    <n v="1"/>
    <n v="677"/>
    <n v="141930"/>
    <s v="6349530892000640"/>
    <s v="36000"/>
    <n v="2"/>
    <s v=""/>
    <n v="59"/>
    <n v="3"/>
    <s v=""/>
    <s v="01096966759"/>
    <s v="I20.0"/>
    <x v="2"/>
    <n v="4"/>
    <s v="545"/>
    <n v="2634"/>
    <x v="27"/>
    <n v="287307"/>
    <x v="0"/>
    <n v="1"/>
  </r>
  <r>
    <n v="6.3010406303101001E+23"/>
    <s v="C3FB9F47240148079DD0CBFF9EEF4478"/>
    <n v="70278"/>
    <d v="2024-02-15T00:00:00"/>
    <s v="VR63240001"/>
    <s v=""/>
    <n v="2024"/>
    <n v="1"/>
    <n v="678"/>
    <n v="141931"/>
    <s v="6352610890000760"/>
    <s v="36000"/>
    <n v="2"/>
    <s v=""/>
    <n v="40"/>
    <n v="3"/>
    <s v=""/>
    <s v="01104324937"/>
    <s v="C78.7"/>
    <x v="5"/>
    <n v="7"/>
    <s v="32"/>
    <n v="2623"/>
    <x v="33"/>
    <n v="234037"/>
    <x v="0"/>
    <n v="1"/>
  </r>
  <r>
    <n v="6.3010406303101001E+23"/>
    <s v="CDE8EE0228E04BAB81C649E832BB3480"/>
    <n v="70277"/>
    <d v="2024-02-15T00:00:00"/>
    <s v="VR63240001"/>
    <s v=""/>
    <n v="2024"/>
    <n v="1"/>
    <n v="679"/>
    <n v="141932"/>
    <s v="6371940833000172"/>
    <s v="36000"/>
    <n v="1"/>
    <s v=""/>
    <n v="73"/>
    <n v="3"/>
    <s v=""/>
    <s v="01123151976"/>
    <s v="C64"/>
    <x v="5"/>
    <n v="3"/>
    <s v="32"/>
    <n v="173"/>
    <x v="33"/>
    <n v="234037"/>
    <x v="0"/>
    <n v="1"/>
  </r>
  <r>
    <n v="6.3010406303101001E+23"/>
    <s v="8405A2AFF751402593EB38AD6AAE6EB1"/>
    <n v="70293"/>
    <d v="2024-02-15T00:00:00"/>
    <s v="VR63240001"/>
    <s v=""/>
    <n v="2024"/>
    <n v="1"/>
    <n v="680"/>
    <n v="141933"/>
    <s v="6350840847000058"/>
    <s v="36000"/>
    <n v="1"/>
    <s v=""/>
    <n v="72"/>
    <n v="3"/>
    <s v=""/>
    <s v="6350840847000058"/>
    <s v="C61"/>
    <x v="5"/>
    <n v="3"/>
    <s v="177"/>
    <n v="91"/>
    <x v="43"/>
    <n v="125186"/>
    <x v="0"/>
    <n v="1"/>
  </r>
  <r>
    <n v="6.3010406303101001E+23"/>
    <s v="84F98F6986C54B889796C1D560F20D83"/>
    <n v="70285"/>
    <d v="2024-02-15T00:00:00"/>
    <s v="VR63240001"/>
    <s v=""/>
    <n v="2024"/>
    <n v="1"/>
    <n v="681"/>
    <n v="141934"/>
    <s v="6356710884000234"/>
    <s v="36000"/>
    <n v="2"/>
    <s v=""/>
    <n v="41"/>
    <n v="3"/>
    <s v=""/>
    <s v="01130918773"/>
    <s v="C73"/>
    <x v="5"/>
    <n v="14"/>
    <s v="32"/>
    <n v="1215"/>
    <x v="33"/>
    <n v="234037"/>
    <x v="0"/>
    <n v="1"/>
  </r>
  <r>
    <n v="6.3004706303100997E+23"/>
    <s v="104C88D26ADB7744E0630C003F0A2EC5"/>
    <n v="1"/>
    <d v="2024-02-15T00:00:00"/>
    <s v="VR63240001"/>
    <s v=""/>
    <n v="2024"/>
    <n v="1"/>
    <n v="682"/>
    <n v="141935"/>
    <s v="7354530891000146"/>
    <s v="36000"/>
    <n v="2"/>
    <s v=""/>
    <n v="59"/>
    <n v="3"/>
    <s v=""/>
    <s v="01078082952"/>
    <s v="I20.0"/>
    <x v="8"/>
    <n v="4"/>
    <s v="183"/>
    <n v="46"/>
    <x v="0"/>
    <n v="179013"/>
    <x v="0"/>
    <n v="1"/>
  </r>
  <r>
    <n v="6.3004706303100997E+23"/>
    <s v="104C88D26B027744E0630C003F0A2EC5"/>
    <n v="1"/>
    <d v="2024-02-15T00:00:00"/>
    <s v="VR63240001"/>
    <s v=""/>
    <n v="2024"/>
    <n v="1"/>
    <n v="683"/>
    <n v="141936"/>
    <s v="6358630830000203"/>
    <s v="36000"/>
    <n v="1"/>
    <s v=""/>
    <n v="61"/>
    <n v="3"/>
    <s v=""/>
    <s v="6358630830000203"/>
    <s v="I20.8"/>
    <x v="8"/>
    <n v="3"/>
    <s v="493"/>
    <n v="2633"/>
    <x v="14"/>
    <n v="136982"/>
    <x v="0"/>
    <n v="1"/>
  </r>
  <r>
    <n v="6.3004706303100997E+23"/>
    <s v="10C98A86CAFAF5F2E0630D003F0AD635"/>
    <n v="1"/>
    <d v="2024-02-15T00:00:00"/>
    <s v="VR63240001"/>
    <s v=""/>
    <n v="2024"/>
    <n v="1"/>
    <n v="684"/>
    <n v="141937"/>
    <s v="6353740842000086"/>
    <s v="36000"/>
    <n v="1"/>
    <s v=""/>
    <n v="71"/>
    <n v="3"/>
    <s v=""/>
    <s v="01143798955"/>
    <s v="I20.0"/>
    <x v="8"/>
    <n v="5"/>
    <s v="183"/>
    <n v="47"/>
    <x v="1"/>
    <n v="147972"/>
    <x v="0"/>
    <n v="1"/>
  </r>
  <r>
    <n v="6.3010406303101001E+23"/>
    <s v="27D865BF64B647F2957B2B2E5B795675"/>
    <n v="70287"/>
    <d v="2024-02-15T00:00:00"/>
    <s v="VR63240001"/>
    <s v=""/>
    <n v="2024"/>
    <n v="1"/>
    <n v="685"/>
    <n v="141938"/>
    <s v="6357240830000681"/>
    <s v="36000"/>
    <n v="1"/>
    <s v=""/>
    <n v="66"/>
    <n v="3"/>
    <s v=""/>
    <s v="01170956892"/>
    <s v="C73"/>
    <x v="5"/>
    <n v="10"/>
    <s v="487"/>
    <n v="152"/>
    <x v="33"/>
    <n v="234037"/>
    <x v="0"/>
    <n v="1"/>
  </r>
  <r>
    <n v="6.3630105120029196E+19"/>
    <s v="4A3C567F0623401C9B5A26EA6ABD4CC2"/>
    <n v="1"/>
    <d v="2024-02-15T00:00:00"/>
    <s v="VR63240001"/>
    <s v=""/>
    <n v="2024"/>
    <n v="1"/>
    <n v="686"/>
    <n v="141939"/>
    <s v="7349530833000087"/>
    <s v="73000"/>
    <n v="1"/>
    <s v=""/>
    <n v="59"/>
    <n v="3"/>
    <s v=""/>
    <s v="7349530833000087"/>
    <s v="I20.0"/>
    <x v="2"/>
    <n v="3"/>
    <s v="183"/>
    <n v="47"/>
    <x v="1"/>
    <n v="147972"/>
    <x v="2"/>
    <n v="1"/>
  </r>
  <r>
    <n v="6.3010406303101001E+23"/>
    <s v="7D8573498265476FB903108F5CE84B27"/>
    <n v="70284"/>
    <d v="2024-02-15T00:00:00"/>
    <s v="VR63240001"/>
    <s v=""/>
    <n v="2024"/>
    <n v="1"/>
    <n v="687"/>
    <n v="141940"/>
    <s v="6370050887000077"/>
    <s v="36000"/>
    <n v="2"/>
    <s v=""/>
    <n v="74"/>
    <n v="3"/>
    <s v=""/>
    <s v="01100124637"/>
    <s v="C02.1"/>
    <x v="5"/>
    <n v="15"/>
    <s v="487"/>
    <n v="1173"/>
    <x v="33"/>
    <n v="234037"/>
    <x v="0"/>
    <n v="1"/>
  </r>
  <r>
    <n v="6.3630105120029196E+19"/>
    <s v="FD82E340A3A84218BEB04B932F565D7E"/>
    <n v="1"/>
    <d v="2024-02-15T00:00:00"/>
    <s v="VR63240001"/>
    <s v=""/>
    <n v="2024"/>
    <n v="1"/>
    <n v="688"/>
    <n v="141941"/>
    <s v="7354530837000317"/>
    <s v="73000"/>
    <n v="1"/>
    <s v=""/>
    <n v="59"/>
    <n v="3"/>
    <s v=""/>
    <s v="7354530837000317"/>
    <s v="I21.0"/>
    <x v="2"/>
    <n v="7"/>
    <s v="183"/>
    <n v="47"/>
    <x v="3"/>
    <n v="199124"/>
    <x v="2"/>
    <n v="1"/>
  </r>
  <r>
    <n v="6.3630105120029196E+19"/>
    <s v="EC778997227343AAAB2FCFC099AC4DEB"/>
    <n v="1"/>
    <d v="2024-02-15T00:00:00"/>
    <s v="VR63240001"/>
    <s v=""/>
    <n v="2024"/>
    <n v="1"/>
    <n v="689"/>
    <n v="141942"/>
    <s v="5676050845000238"/>
    <s v="53000"/>
    <n v="1"/>
    <s v=""/>
    <n v="74"/>
    <n v="3"/>
    <s v=""/>
    <s v="5676050845000238"/>
    <s v="I21.9"/>
    <x v="2"/>
    <n v="8"/>
    <s v="545"/>
    <n v="2634"/>
    <x v="27"/>
    <n v="287307"/>
    <x v="2"/>
    <n v="1"/>
  </r>
  <r>
    <n v="6.3010406303101001E+23"/>
    <s v="4E1D92ED91EC40918BF25A9480A829B4"/>
    <n v="70294"/>
    <d v="2024-02-15T00:00:00"/>
    <s v="VR63240001"/>
    <s v=""/>
    <n v="2024"/>
    <n v="1"/>
    <n v="690"/>
    <n v="141943"/>
    <s v="6370550848000397"/>
    <s v="36000"/>
    <n v="1"/>
    <s v=""/>
    <n v="79"/>
    <n v="3"/>
    <s v=""/>
    <s v="01129026287"/>
    <s v="C61"/>
    <x v="5"/>
    <n v="3"/>
    <s v="177"/>
    <n v="91"/>
    <x v="43"/>
    <n v="125186"/>
    <x v="0"/>
    <n v="1"/>
  </r>
  <r>
    <n v="6.3023630098030098E+22"/>
    <s v="444161160708478A81481867E822582B"/>
    <n v="40828"/>
    <d v="2024-02-15T00:00:00"/>
    <s v="VR63240001"/>
    <s v=""/>
    <n v="2024"/>
    <n v="1"/>
    <n v="691"/>
    <n v="141944"/>
    <s v="6373050845000786"/>
    <s v="36000"/>
    <n v="1"/>
    <s v=""/>
    <n v="74"/>
    <n v="3"/>
    <s v=""/>
    <s v="6373050845000786"/>
    <s v="I20.0"/>
    <x v="0"/>
    <n v="15"/>
    <s v="183"/>
    <n v="47"/>
    <x v="1"/>
    <n v="147972"/>
    <x v="1"/>
    <n v="1"/>
  </r>
  <r>
    <n v="6.3023630098030098E+22"/>
    <s v="6A10DD57007144269C2CA091548D19D4"/>
    <n v="40817"/>
    <d v="2024-02-15T00:00:00"/>
    <s v="VR63240001"/>
    <s v=""/>
    <n v="2024"/>
    <n v="1"/>
    <n v="692"/>
    <n v="141945"/>
    <s v="6351440893000299"/>
    <s v="36000"/>
    <n v="2"/>
    <s v=""/>
    <n v="68"/>
    <n v="3"/>
    <s v=""/>
    <s v="01017906335"/>
    <s v="I21.4"/>
    <x v="0"/>
    <n v="7"/>
    <s v="183"/>
    <n v="47"/>
    <x v="1"/>
    <n v="147972"/>
    <x v="1"/>
    <n v="1"/>
  </r>
  <r>
    <n v="6.3023630098030098E+22"/>
    <s v="7AA3933738704E279155CB419212B09E"/>
    <n v="40761"/>
    <d v="2024-02-15T00:00:00"/>
    <s v="VR63240001"/>
    <s v=""/>
    <n v="2024"/>
    <n v="1"/>
    <n v="693"/>
    <n v="141946"/>
    <s v="6358340838000599"/>
    <s v="36000"/>
    <n v="1"/>
    <s v=""/>
    <n v="67"/>
    <n v="3"/>
    <s v=""/>
    <s v="01134991873"/>
    <s v="I21.0"/>
    <x v="0"/>
    <n v="13"/>
    <s v="183"/>
    <n v="47"/>
    <x v="3"/>
    <n v="199124"/>
    <x v="1"/>
    <n v="1"/>
  </r>
  <r>
    <n v="6.3023630098030098E+22"/>
    <s v="8A1F5D3EFAB14A02B5E669C515A51BAC"/>
    <n v="40787"/>
    <d v="2024-02-15T00:00:00"/>
    <s v="VR63240001"/>
    <s v=""/>
    <n v="2024"/>
    <n v="1"/>
    <n v="694"/>
    <n v="141947"/>
    <s v="6350830827000830"/>
    <s v="36000"/>
    <n v="1"/>
    <s v=""/>
    <n v="62"/>
    <n v="3"/>
    <s v=""/>
    <s v="01135144179"/>
    <s v="I21.1"/>
    <x v="0"/>
    <n v="7"/>
    <s v="183"/>
    <n v="45"/>
    <x v="15"/>
    <n v="260837"/>
    <x v="1"/>
    <n v="1"/>
  </r>
  <r>
    <n v="6.3023630098030098E+22"/>
    <s v="8FDA43C899C746B68241DE7CACD810E9"/>
    <n v="40901"/>
    <d v="2024-02-15T00:00:00"/>
    <s v="VR63240001"/>
    <s v=""/>
    <n v="2024"/>
    <n v="1"/>
    <n v="695"/>
    <n v="141948"/>
    <s v="6372150879000016"/>
    <s v="36000"/>
    <n v="2"/>
    <s v=""/>
    <n v="75"/>
    <n v="3"/>
    <s v=""/>
    <s v="01070910986"/>
    <s v="M48.0"/>
    <x v="0"/>
    <n v="14"/>
    <s v="28"/>
    <n v="1069"/>
    <x v="37"/>
    <n v="364805"/>
    <x v="1"/>
    <n v="1"/>
  </r>
  <r>
    <n v="6.3023630098030098E+22"/>
    <s v="A1D794F23E3847F1BC19049BA855C9AC"/>
    <n v="40795"/>
    <d v="2024-02-15T00:00:00"/>
    <s v="VR63240001"/>
    <s v=""/>
    <n v="2024"/>
    <n v="1"/>
    <n v="696"/>
    <n v="141949"/>
    <s v="6352840869000364"/>
    <s v="36000"/>
    <n v="2"/>
    <s v=""/>
    <n v="72"/>
    <n v="3"/>
    <s v=""/>
    <s v="01102969833"/>
    <s v="I22.0"/>
    <x v="0"/>
    <n v="9"/>
    <s v="183"/>
    <n v="47"/>
    <x v="1"/>
    <n v="147972"/>
    <x v="1"/>
    <n v="1"/>
  </r>
  <r>
    <n v="6.3023630098030098E+22"/>
    <s v="AC82B4C57F784298BB013C0666F7DE24"/>
    <n v="40807"/>
    <d v="2024-02-15T00:00:00"/>
    <s v="VR63240001"/>
    <s v=""/>
    <n v="2024"/>
    <n v="1"/>
    <n v="697"/>
    <n v="141950"/>
    <s v="6349340839000178"/>
    <s v="36000"/>
    <n v="1"/>
    <s v=""/>
    <n v="67"/>
    <n v="3"/>
    <s v=""/>
    <s v="01128007836"/>
    <s v="I21.0"/>
    <x v="0"/>
    <n v="13"/>
    <s v="183"/>
    <n v="46"/>
    <x v="4"/>
    <n v="230121"/>
    <x v="1"/>
    <n v="1"/>
  </r>
  <r>
    <n v="6.3023630098030098E+22"/>
    <s v="C70CC0AF10D240D08406F00346A2A038"/>
    <n v="40748"/>
    <d v="2024-02-15T00:00:00"/>
    <s v="VR63240001"/>
    <s v=""/>
    <n v="2024"/>
    <n v="1"/>
    <n v="698"/>
    <n v="141951"/>
    <s v="6355240895000610"/>
    <s v="36000"/>
    <n v="2"/>
    <s v=""/>
    <n v="66"/>
    <n v="3"/>
    <s v=""/>
    <s v="01117386966"/>
    <s v="I22.9"/>
    <x v="0"/>
    <n v="11"/>
    <s v="183"/>
    <n v="46"/>
    <x v="0"/>
    <n v="179013"/>
    <x v="1"/>
    <n v="1"/>
  </r>
  <r>
    <n v="6.3023630105030097E+22"/>
    <s v="779F054C59844485BD6D72C94D2B6612"/>
    <n v="1"/>
    <d v="2024-02-15T00:00:00"/>
    <s v="VR63240001"/>
    <s v=""/>
    <n v="2024"/>
    <n v="1"/>
    <n v="699"/>
    <n v="141952"/>
    <s v="6367150873000365"/>
    <s v="36000"/>
    <n v="2"/>
    <s v=""/>
    <n v="75"/>
    <n v="3"/>
    <s v=""/>
    <s v="01099749616"/>
    <s v="I44.2"/>
    <x v="2"/>
    <n v="12"/>
    <s v="220"/>
    <n v="1103"/>
    <x v="17"/>
    <n v="171011"/>
    <x v="1"/>
    <n v="1"/>
  </r>
  <r>
    <n v="6.3023630105030097E+22"/>
    <s v="84C4A9E476DA4D378EC36CA86C8189E6"/>
    <n v="1"/>
    <d v="2024-02-15T00:00:00"/>
    <s v="VR63240001"/>
    <s v=""/>
    <n v="2024"/>
    <n v="1"/>
    <n v="700"/>
    <n v="141953"/>
    <s v="6372450819000252"/>
    <s v="36000"/>
    <n v="1"/>
    <s v=""/>
    <n v="78"/>
    <n v="4"/>
    <s v=""/>
    <s v="02031111242"/>
    <s v="I21.4"/>
    <x v="2"/>
    <n v="4"/>
    <s v="183"/>
    <n v="46"/>
    <x v="0"/>
    <n v="179013"/>
    <x v="1"/>
    <n v="1"/>
  </r>
  <r>
    <n v="6.3023630105030097E+22"/>
    <s v="D3B73EEFCD0C490AB21E0B1EBA0753C5"/>
    <n v="1"/>
    <d v="2024-02-15T00:00:00"/>
    <s v="VR63240001"/>
    <s v=""/>
    <n v="2024"/>
    <n v="1"/>
    <n v="701"/>
    <n v="141954"/>
    <s v="6372450819000252"/>
    <s v="36000"/>
    <n v="1"/>
    <s v=""/>
    <n v="78"/>
    <n v="4"/>
    <s v=""/>
    <s v="02031111242"/>
    <s v="I21.4"/>
    <x v="2"/>
    <n v="6"/>
    <s v="183"/>
    <n v="47"/>
    <x v="1"/>
    <n v="147972"/>
    <x v="1"/>
    <n v="1"/>
  </r>
  <r>
    <n v="6.3023630098030098E+22"/>
    <s v="173AFFBEAC5C41D884B0B4DD6C66BBB6"/>
    <n v="40796"/>
    <d v="2024-02-15T00:00:00"/>
    <s v="VR63240001"/>
    <s v=""/>
    <n v="2024"/>
    <n v="1"/>
    <n v="702"/>
    <n v="141955"/>
    <s v="6355740869000165"/>
    <s v="36000"/>
    <n v="2"/>
    <s v=""/>
    <n v="71"/>
    <n v="3"/>
    <s v=""/>
    <s v="01099283013"/>
    <s v="I21.0"/>
    <x v="0"/>
    <n v="8"/>
    <s v="183"/>
    <n v="47"/>
    <x v="3"/>
    <n v="199124"/>
    <x v="1"/>
    <n v="1"/>
  </r>
  <r>
    <n v="6.3023630105030097E+22"/>
    <s v="FA5ED23425014FA890382931A05CC0C1"/>
    <n v="1"/>
    <d v="2024-02-15T00:00:00"/>
    <s v="VR63240001"/>
    <s v=""/>
    <n v="2024"/>
    <n v="1"/>
    <n v="703"/>
    <n v="141956"/>
    <s v="6347730898000436"/>
    <s v="36000"/>
    <n v="2"/>
    <s v=""/>
    <n v="61"/>
    <n v="3"/>
    <s v=""/>
    <s v="01132622681"/>
    <s v="I21.0"/>
    <x v="2"/>
    <n v="6"/>
    <s v="183"/>
    <n v="46"/>
    <x v="4"/>
    <n v="230121"/>
    <x v="1"/>
    <n v="1"/>
  </r>
  <r>
    <n v="6.302363010703E+22"/>
    <s v="10E66ECB400A115BE0630100007F99DC"/>
    <n v="68345"/>
    <d v="2024-02-15T00:00:00"/>
    <s v="VR63240001"/>
    <s v=""/>
    <n v="2024"/>
    <n v="1"/>
    <n v="704"/>
    <n v="141957"/>
    <s v="6369250846000274"/>
    <s v="36000"/>
    <n v="1"/>
    <s v=""/>
    <n v="76"/>
    <n v="3"/>
    <s v=""/>
    <s v="01124705302"/>
    <s v="I25.1"/>
    <x v="9"/>
    <n v="5"/>
    <s v="493"/>
    <n v="2633"/>
    <x v="14"/>
    <n v="136982"/>
    <x v="1"/>
    <n v="1"/>
  </r>
  <r>
    <n v="6.302363010703E+22"/>
    <s v="10E66ECB400B115BE0630100007F99DC"/>
    <n v="68349"/>
    <d v="2024-02-15T00:00:00"/>
    <s v="VR63240001"/>
    <s v=""/>
    <n v="2024"/>
    <n v="1"/>
    <n v="705"/>
    <n v="141958"/>
    <s v="6348530824000552"/>
    <s v="36000"/>
    <n v="1"/>
    <s v=""/>
    <n v="59"/>
    <n v="3"/>
    <s v=""/>
    <s v="01058000178"/>
    <s v="I20.8"/>
    <x v="9"/>
    <n v="5"/>
    <s v="493"/>
    <n v="2633"/>
    <x v="14"/>
    <n v="136982"/>
    <x v="1"/>
    <n v="1"/>
  </r>
  <r>
    <n v="6.302363010703E+22"/>
    <s v="10E66ECB4015115BE0630100007F99DC"/>
    <n v="68361"/>
    <d v="2024-02-15T00:00:00"/>
    <s v="VR63240001"/>
    <s v=""/>
    <n v="2024"/>
    <n v="1"/>
    <n v="706"/>
    <n v="141959"/>
    <s v="6371940896000846"/>
    <s v="36000"/>
    <n v="2"/>
    <s v=""/>
    <n v="73"/>
    <n v="3"/>
    <s v=""/>
    <s v="01085928459"/>
    <s v="I20.8"/>
    <x v="9"/>
    <n v="4"/>
    <s v="493"/>
    <n v="2633"/>
    <x v="14"/>
    <n v="136982"/>
    <x v="1"/>
    <n v="1"/>
  </r>
  <r>
    <n v="6.302363010703E+22"/>
    <s v="10E66ECB4017115BE0630100007F99DC"/>
    <n v="68359"/>
    <d v="2024-02-15T00:00:00"/>
    <s v="VR63240001"/>
    <s v=""/>
    <n v="2024"/>
    <n v="1"/>
    <n v="707"/>
    <n v="141960"/>
    <s v="6347630881000361"/>
    <s v="36000"/>
    <n v="2"/>
    <s v=""/>
    <n v="60"/>
    <n v="3"/>
    <s v=""/>
    <s v="01163314713"/>
    <s v="I20.8"/>
    <x v="9"/>
    <n v="4"/>
    <s v="493"/>
    <n v="2633"/>
    <x v="14"/>
    <n v="136982"/>
    <x v="1"/>
    <n v="1"/>
  </r>
  <r>
    <n v="6.302363010703E+22"/>
    <s v="10E66ECB4019115BE0630100007F99DC"/>
    <n v="68352"/>
    <d v="2024-02-15T00:00:00"/>
    <s v="VR63240001"/>
    <s v=""/>
    <n v="2024"/>
    <n v="1"/>
    <n v="708"/>
    <n v="141961"/>
    <s v="6368940843000340"/>
    <s v="36000"/>
    <n v="1"/>
    <s v=""/>
    <n v="73"/>
    <n v="3"/>
    <s v=""/>
    <s v="01163202632"/>
    <s v="I25.2"/>
    <x v="9"/>
    <n v="5"/>
    <s v="493"/>
    <n v="2633"/>
    <x v="14"/>
    <n v="136982"/>
    <x v="1"/>
    <n v="1"/>
  </r>
  <r>
    <n v="6.3023630098030198E+22"/>
    <s v="DF640E2A3D4E4E92B17BB30DF881E52F"/>
    <n v="40360"/>
    <d v="2024-02-15T00:00:00"/>
    <s v="VR63240001"/>
    <s v=""/>
    <n v="2024"/>
    <n v="1"/>
    <n v="709"/>
    <n v="141962"/>
    <s v="6352030841001090"/>
    <s v="36000"/>
    <n v="1"/>
    <s v=""/>
    <n v="54"/>
    <n v="3"/>
    <s v=""/>
    <s v="01139609819"/>
    <s v="I20.0"/>
    <x v="0"/>
    <n v="13"/>
    <s v="183"/>
    <n v="46"/>
    <x v="0"/>
    <n v="179013"/>
    <x v="1"/>
    <n v="1"/>
  </r>
  <r>
    <n v="6.3010406303101001E+23"/>
    <s v="8D3538E2C7B6462B8FE99A5921CDA110"/>
    <n v="70289"/>
    <d v="2024-02-15T00:00:00"/>
    <s v="VR63240001"/>
    <s v=""/>
    <n v="2024"/>
    <n v="1"/>
    <n v="710"/>
    <n v="141963"/>
    <s v="6352740888000272"/>
    <s v="36000"/>
    <n v="2"/>
    <s v=""/>
    <n v="71"/>
    <n v="3"/>
    <s v=""/>
    <s v="01050403151"/>
    <s v="C73"/>
    <x v="5"/>
    <n v="12"/>
    <s v="487"/>
    <n v="152"/>
    <x v="33"/>
    <n v="234037"/>
    <x v="0"/>
    <n v="1"/>
  </r>
  <r>
    <n v="6.3010406303101001E+23"/>
    <s v="A4A89521DB6C4460AB1DAF0869685C51"/>
    <n v="70283"/>
    <d v="2024-02-15T00:00:00"/>
    <s v="VR63240001"/>
    <s v=""/>
    <n v="2024"/>
    <n v="1"/>
    <n v="711"/>
    <n v="141964"/>
    <s v="6351640843000253"/>
    <s v="36000"/>
    <n v="1"/>
    <s v=""/>
    <n v="70"/>
    <n v="4"/>
    <s v=""/>
    <s v="02028507392"/>
    <s v="C18.7"/>
    <x v="5"/>
    <n v="15"/>
    <s v="487"/>
    <n v="1155"/>
    <x v="33"/>
    <n v="234037"/>
    <x v="0"/>
    <n v="1"/>
  </r>
  <r>
    <n v="6.3023630098030198E+22"/>
    <s v="EAA45E2957154BDC8AD1D01B66F1F283"/>
    <n v="40734"/>
    <d v="2024-02-15T00:00:00"/>
    <s v="VR63240001"/>
    <s v=""/>
    <n v="2024"/>
    <n v="1"/>
    <n v="712"/>
    <n v="141965"/>
    <s v="6352430839000767"/>
    <s v="36000"/>
    <n v="1"/>
    <s v=""/>
    <n v="58"/>
    <n v="3"/>
    <s v=""/>
    <s v="01034303095"/>
    <s v="I21.0"/>
    <x v="0"/>
    <n v="11"/>
    <s v="183"/>
    <n v="47"/>
    <x v="3"/>
    <n v="199124"/>
    <x v="1"/>
    <n v="1"/>
  </r>
  <r>
    <n v="6.3010406303101001E+23"/>
    <s v="93484434C6714C9E94B4A4FF645CDA27"/>
    <n v="70288"/>
    <d v="2024-02-15T00:00:00"/>
    <s v="VR63240001"/>
    <s v=""/>
    <n v="2024"/>
    <n v="1"/>
    <n v="713"/>
    <n v="141966"/>
    <s v="6358040871001112"/>
    <s v="36000"/>
    <n v="2"/>
    <s v=""/>
    <n v="64"/>
    <n v="3"/>
    <s v=""/>
    <s v="01132821047"/>
    <s v="C01"/>
    <x v="5"/>
    <n v="14"/>
    <s v="487"/>
    <n v="1173"/>
    <x v="33"/>
    <n v="234037"/>
    <x v="0"/>
    <n v="1"/>
  </r>
  <r>
    <n v="6.3023630098030198E+22"/>
    <s v="97A7B0477C3E4FAE84861C676B48425D"/>
    <n v="40384"/>
    <d v="2024-02-15T00:00:00"/>
    <s v="VR63240001"/>
    <s v=""/>
    <n v="2024"/>
    <n v="1"/>
    <n v="714"/>
    <n v="141967"/>
    <s v="6352630869000781"/>
    <s v="36000"/>
    <n v="2"/>
    <s v=""/>
    <n v="60"/>
    <n v="3"/>
    <s v=""/>
    <s v="01041335228"/>
    <s v="I20.8"/>
    <x v="0"/>
    <n v="7"/>
    <s v="493"/>
    <n v="2633"/>
    <x v="14"/>
    <n v="136982"/>
    <x v="1"/>
    <n v="1"/>
  </r>
  <r>
    <n v="6.3010406303101001E+23"/>
    <s v="BB2FD221A1974C7A92FC5645F9CC50D0"/>
    <n v="70295"/>
    <d v="2024-02-15T00:00:00"/>
    <s v="VR63240001"/>
    <s v=""/>
    <n v="2024"/>
    <n v="1"/>
    <n v="715"/>
    <n v="141968"/>
    <s v="6348740832000037"/>
    <s v="36000"/>
    <n v="1"/>
    <s v=""/>
    <n v="71"/>
    <n v="3"/>
    <s v=""/>
    <s v="6348740832000037"/>
    <s v="C61"/>
    <x v="5"/>
    <n v="5"/>
    <s v="177"/>
    <n v="91"/>
    <x v="43"/>
    <n v="125186"/>
    <x v="0"/>
    <n v="1"/>
  </r>
  <r>
    <n v="6.3010406303101001E+23"/>
    <s v="9AE04B607F2E4A83BED3AAF47BE9D381"/>
    <n v="70292"/>
    <d v="2024-02-15T00:00:00"/>
    <s v="VR63240001"/>
    <s v=""/>
    <n v="2024"/>
    <n v="1"/>
    <n v="716"/>
    <n v="141969"/>
    <s v="6356420889000714"/>
    <s v="36000"/>
    <n v="2"/>
    <s v=""/>
    <n v="48"/>
    <n v="3"/>
    <s v=""/>
    <s v="01165952308"/>
    <s v="C73"/>
    <x v="5"/>
    <n v="15"/>
    <s v="32"/>
    <n v="204"/>
    <x v="33"/>
    <n v="234037"/>
    <x v="0"/>
    <n v="1"/>
  </r>
  <r>
    <n v="6.3010406303101001E+23"/>
    <s v="CC05504DF829470CA5F263A10470CEB7"/>
    <n v="70290"/>
    <d v="2024-02-15T00:00:00"/>
    <s v="VR63240001"/>
    <s v=""/>
    <n v="2024"/>
    <n v="1"/>
    <n v="717"/>
    <n v="141970"/>
    <s v="6351530831000755"/>
    <s v="36000"/>
    <n v="1"/>
    <s v=""/>
    <n v="59"/>
    <n v="3"/>
    <s v=""/>
    <s v="01155403528"/>
    <s v="C73"/>
    <x v="5"/>
    <n v="13"/>
    <s v="487"/>
    <n v="152"/>
    <x v="33"/>
    <n v="234037"/>
    <x v="0"/>
    <n v="1"/>
  </r>
  <r>
    <n v="6.3023630101030099E+22"/>
    <s v="CC866B45CD2E451B919DA54C72205C58"/>
    <n v="16477"/>
    <d v="2024-02-15T00:00:00"/>
    <s v="VR63240001"/>
    <s v=""/>
    <n v="2024"/>
    <n v="1"/>
    <n v="718"/>
    <n v="141971"/>
    <s v="6378150844001176"/>
    <s v="36000"/>
    <n v="1"/>
    <s v=""/>
    <n v="76"/>
    <n v="3"/>
    <s v=""/>
    <s v="01131804679"/>
    <s v="H26.1"/>
    <x v="7"/>
    <n v="4"/>
    <s v="197"/>
    <n v="59"/>
    <x v="12"/>
    <n v="75312"/>
    <x v="1"/>
    <n v="1"/>
  </r>
  <r>
    <n v="6.3023630101030099E+22"/>
    <s v="1807227A3CE54A19B9A8DD08A2DDBA45"/>
    <n v="16366"/>
    <d v="2024-02-15T00:00:00"/>
    <s v="VR63240001"/>
    <s v=""/>
    <n v="2024"/>
    <n v="1"/>
    <n v="719"/>
    <n v="141972"/>
    <s v="6357440898000900"/>
    <s v="36000"/>
    <n v="2"/>
    <s v=""/>
    <n v="68"/>
    <n v="3"/>
    <s v=""/>
    <s v="01123932677"/>
    <s v="H43.1"/>
    <x v="7"/>
    <n v="6"/>
    <s v="213"/>
    <n v="61"/>
    <x v="12"/>
    <n v="75312"/>
    <x v="1"/>
    <n v="1"/>
  </r>
  <r>
    <n v="6.3023630101030099E+22"/>
    <s v="80DC3FD55D4041D9BE277CC266AC9FCB"/>
    <n v="15933"/>
    <d v="2024-02-15T00:00:00"/>
    <s v="VR63240001"/>
    <s v=""/>
    <n v="2024"/>
    <n v="1"/>
    <n v="720"/>
    <n v="141973"/>
    <s v="6353340820000503"/>
    <s v="36000"/>
    <n v="1"/>
    <s v=""/>
    <n v="67"/>
    <n v="3"/>
    <s v=""/>
    <s v="01101097778"/>
    <s v="H33.0"/>
    <x v="7"/>
    <n v="7"/>
    <s v="213"/>
    <n v="61"/>
    <x v="12"/>
    <n v="75312"/>
    <x v="1"/>
    <n v="1"/>
  </r>
  <r>
    <n v="6.3023630101030099E+22"/>
    <s v="887F995915824988B1A55FFF78A7C07B"/>
    <n v="16112"/>
    <d v="2024-02-15T00:00:00"/>
    <s v="VR63240001"/>
    <s v=""/>
    <n v="2024"/>
    <n v="1"/>
    <n v="721"/>
    <n v="141974"/>
    <s v="6354120841000560"/>
    <s v="36000"/>
    <n v="1"/>
    <s v=""/>
    <n v="45"/>
    <n v="3"/>
    <s v=""/>
    <s v="01117861817"/>
    <s v="H40.1"/>
    <x v="7"/>
    <n v="2"/>
    <s v="182"/>
    <n v="2629"/>
    <x v="12"/>
    <n v="75312"/>
    <x v="1"/>
    <n v="1"/>
  </r>
  <r>
    <n v="6.3023630101030099E+22"/>
    <s v="972308AA93C74C10BAA97B5E18CF4A6B"/>
    <n v="16111"/>
    <d v="2024-02-15T00:00:00"/>
    <s v="VR63240001"/>
    <s v=""/>
    <n v="2024"/>
    <n v="1"/>
    <n v="722"/>
    <n v="141975"/>
    <s v="6351920818000219"/>
    <s v="36000"/>
    <n v="1"/>
    <s v=""/>
    <n v="53"/>
    <n v="3"/>
    <s v=""/>
    <s v="01124033106"/>
    <s v="H26.4"/>
    <x v="7"/>
    <n v="7"/>
    <s v="213"/>
    <n v="61"/>
    <x v="12"/>
    <n v="75312"/>
    <x v="1"/>
    <n v="1"/>
  </r>
  <r>
    <n v="6.3023630098030198E+22"/>
    <s v="6B2DE80428F34561907992AEF53C48B8"/>
    <n v="40799"/>
    <d v="2024-02-15T00:00:00"/>
    <s v="VR63240001"/>
    <s v=""/>
    <n v="2024"/>
    <n v="1"/>
    <n v="723"/>
    <n v="141976"/>
    <s v="6349710844000704"/>
    <s v="36000"/>
    <n v="1"/>
    <s v=""/>
    <n v="41"/>
    <n v="4"/>
    <s v=""/>
    <s v="02029333083"/>
    <s v="I20.0"/>
    <x v="0"/>
    <n v="10"/>
    <s v="183"/>
    <n v="46"/>
    <x v="0"/>
    <n v="179013"/>
    <x v="1"/>
    <n v="1"/>
  </r>
  <r>
    <n v="6.3023630098030198E+22"/>
    <s v="4AC212F177904B18A5B92EACE1EEFFE6"/>
    <n v="40895"/>
    <d v="2024-02-15T00:00:00"/>
    <s v="VR63240001"/>
    <s v=""/>
    <n v="2024"/>
    <n v="1"/>
    <n v="724"/>
    <n v="141977"/>
    <s v="6358200872000329"/>
    <s v="36000"/>
    <n v="2"/>
    <s v=""/>
    <n v="26"/>
    <n v="3"/>
    <s v=""/>
    <s v="01154878870"/>
    <s v="M48.0"/>
    <x v="0"/>
    <n v="3"/>
    <s v="28"/>
    <n v="1069"/>
    <x v="37"/>
    <n v="364805"/>
    <x v="1"/>
    <n v="1"/>
  </r>
  <r>
    <n v="6.3023630101030099E+22"/>
    <s v="E20C262BC22241F9980B1BC279B85DA8"/>
    <n v="16513"/>
    <d v="2024-02-15T00:00:00"/>
    <s v="VR63240001"/>
    <s v=""/>
    <n v="2024"/>
    <n v="1"/>
    <n v="725"/>
    <n v="141978"/>
    <s v="6357440879000747"/>
    <s v="36000"/>
    <n v="2"/>
    <s v=""/>
    <n v="68"/>
    <n v="3"/>
    <s v=""/>
    <s v="01132076731"/>
    <s v="H40.1"/>
    <x v="7"/>
    <n v="12"/>
    <s v="182"/>
    <n v="2629"/>
    <x v="12"/>
    <n v="75312"/>
    <x v="1"/>
    <n v="1"/>
  </r>
  <r>
    <n v="6.30236301040301E+22"/>
    <s v="6FBE04D9E97B41CE9DD3954B4B846ABE"/>
    <n v="71762"/>
    <d v="2024-02-15T00:00:00"/>
    <s v="VR63240001"/>
    <s v=""/>
    <n v="2024"/>
    <n v="1"/>
    <n v="726"/>
    <n v="141979"/>
    <s v="6349540828000747"/>
    <s v="36000"/>
    <n v="1"/>
    <s v=""/>
    <n v="69"/>
    <n v="3"/>
    <s v=""/>
    <s v="6349540828000747"/>
    <s v="C61"/>
    <x v="5"/>
    <n v="8"/>
    <s v="178"/>
    <n v="88"/>
    <x v="44"/>
    <n v="89311"/>
    <x v="1"/>
    <n v="1"/>
  </r>
  <r>
    <n v="6.3023630101030099E+22"/>
    <s v="A6B5D522D7C1403D8349F5CDAF58D8DB"/>
    <n v="16519"/>
    <d v="2024-02-15T00:00:00"/>
    <s v="VR63240001"/>
    <s v=""/>
    <n v="2024"/>
    <n v="1"/>
    <n v="727"/>
    <n v="141980"/>
    <s v="6376760871000719"/>
    <s v="36000"/>
    <n v="2"/>
    <s v=""/>
    <n v="91"/>
    <n v="3"/>
    <s v=""/>
    <s v="01152597170"/>
    <s v="H26.4"/>
    <x v="7"/>
    <n v="5"/>
    <s v="213"/>
    <n v="61"/>
    <x v="12"/>
    <n v="75312"/>
    <x v="1"/>
    <n v="1"/>
  </r>
  <r>
    <n v="6.3023630101030099E+22"/>
    <s v="10B85158F2B54769AE0A24AC45E99D11"/>
    <n v="16170"/>
    <d v="2024-02-15T00:00:00"/>
    <s v="VR63240001"/>
    <s v=""/>
    <n v="2024"/>
    <n v="1"/>
    <n v="728"/>
    <n v="141981"/>
    <s v="6374050898000617"/>
    <s v="36000"/>
    <n v="2"/>
    <s v=""/>
    <n v="74"/>
    <n v="3"/>
    <s v=""/>
    <s v="01092187633"/>
    <s v="H43.3"/>
    <x v="7"/>
    <n v="7"/>
    <s v="213"/>
    <n v="61"/>
    <x v="12"/>
    <n v="75312"/>
    <x v="1"/>
    <n v="1"/>
  </r>
  <r>
    <n v="6.3023630101030099E+22"/>
    <s v="27BA6BEFB316464DB9E97051B9A50451"/>
    <n v="16227"/>
    <d v="2024-02-15T00:00:00"/>
    <s v="VR63240001"/>
    <s v=""/>
    <n v="2024"/>
    <n v="1"/>
    <n v="729"/>
    <n v="141982"/>
    <s v="6371850873000174"/>
    <s v="36000"/>
    <n v="2"/>
    <s v=""/>
    <n v="82"/>
    <n v="3"/>
    <s v=""/>
    <s v="01067962833"/>
    <s v="H26.2"/>
    <x v="7"/>
    <n v="7"/>
    <s v="213"/>
    <n v="61"/>
    <x v="12"/>
    <n v="75312"/>
    <x v="1"/>
    <n v="1"/>
  </r>
  <r>
    <n v="6.3023630101030099E+22"/>
    <s v="28FCC906C46B45179EE74D6B0CB973AA"/>
    <n v="16057"/>
    <d v="2024-02-15T00:00:00"/>
    <s v="VR63240001"/>
    <s v=""/>
    <n v="2024"/>
    <n v="1"/>
    <n v="730"/>
    <n v="141983"/>
    <s v="6357540829000059"/>
    <s v="36000"/>
    <n v="1"/>
    <s v=""/>
    <n v="69"/>
    <n v="3"/>
    <s v=""/>
    <s v="01120169449"/>
    <s v="H43.3"/>
    <x v="7"/>
    <n v="7"/>
    <s v="213"/>
    <n v="61"/>
    <x v="12"/>
    <n v="75312"/>
    <x v="1"/>
    <n v="1"/>
  </r>
  <r>
    <n v="6.3023630101030099E+22"/>
    <s v="2C81809FD84F407C8B62DBC30D430704"/>
    <n v="16451"/>
    <d v="2024-02-15T00:00:00"/>
    <s v="VR63240001"/>
    <s v=""/>
    <n v="2024"/>
    <n v="1"/>
    <n v="731"/>
    <n v="141984"/>
    <s v="6370150885000671"/>
    <s v="36000"/>
    <n v="2"/>
    <s v=""/>
    <n v="75"/>
    <n v="3"/>
    <s v=""/>
    <s v="01076413024"/>
    <s v="H35.3"/>
    <x v="7"/>
    <n v="3"/>
    <s v="213"/>
    <n v="61"/>
    <x v="12"/>
    <n v="75312"/>
    <x v="1"/>
    <n v="1"/>
  </r>
  <r>
    <n v="6.3023630101030099E+22"/>
    <s v="2E638FCF8D6746E8BEA4B3F1611A49E8"/>
    <n v="16305"/>
    <d v="2024-02-15T00:00:00"/>
    <s v="VR63240001"/>
    <s v=""/>
    <n v="2024"/>
    <n v="1"/>
    <n v="732"/>
    <n v="141985"/>
    <s v="6355630875000517"/>
    <s v="36000"/>
    <n v="2"/>
    <s v=""/>
    <n v="60"/>
    <n v="3"/>
    <s v=""/>
    <s v="01064599838"/>
    <s v="H43.3"/>
    <x v="7"/>
    <n v="7"/>
    <s v="213"/>
    <n v="61"/>
    <x v="12"/>
    <n v="75312"/>
    <x v="1"/>
    <n v="1"/>
  </r>
  <r>
    <n v="6.3023630101030099E+22"/>
    <s v="3AC0F943F841495A8C499C62CCBCD52C"/>
    <n v="16470"/>
    <d v="2024-02-15T00:00:00"/>
    <s v="VR63240001"/>
    <s v=""/>
    <n v="2024"/>
    <n v="1"/>
    <n v="733"/>
    <n v="141986"/>
    <s v="6357540842001183"/>
    <s v="36000"/>
    <n v="1"/>
    <s v=""/>
    <n v="69"/>
    <n v="3"/>
    <s v=""/>
    <s v="01126491102"/>
    <s v="H26.4"/>
    <x v="7"/>
    <n v="4"/>
    <s v="213"/>
    <n v="61"/>
    <x v="12"/>
    <n v="75312"/>
    <x v="1"/>
    <n v="1"/>
  </r>
  <r>
    <n v="6.3023630101030099E+22"/>
    <s v="4BF64CFAD9B3428D91E08D06B4A6BBD9"/>
    <n v="16069"/>
    <d v="2024-02-15T00:00:00"/>
    <s v="VR63240001"/>
    <s v=""/>
    <n v="2024"/>
    <n v="1"/>
    <n v="734"/>
    <n v="141987"/>
    <s v="6378750823000436"/>
    <s v="36000"/>
    <n v="1"/>
    <s v=""/>
    <n v="82"/>
    <n v="3"/>
    <s v=""/>
    <s v="01115812047"/>
    <s v="H40.1"/>
    <x v="7"/>
    <n v="5"/>
    <s v="182"/>
    <n v="2629"/>
    <x v="12"/>
    <n v="75312"/>
    <x v="1"/>
    <n v="1"/>
  </r>
  <r>
    <n v="6.3023630101030099E+22"/>
    <s v="68F3548158A1474BBC887051B8CE993C"/>
    <n v="16230"/>
    <d v="2024-02-15T00:00:00"/>
    <s v="VR63240001"/>
    <s v=""/>
    <n v="2024"/>
    <n v="1"/>
    <n v="735"/>
    <n v="141988"/>
    <s v="6368550881000282"/>
    <s v="36000"/>
    <n v="2"/>
    <s v=""/>
    <n v="79"/>
    <n v="3"/>
    <s v=""/>
    <s v="01145927850"/>
    <s v="H26.4"/>
    <x v="7"/>
    <n v="7"/>
    <s v="213"/>
    <n v="61"/>
    <x v="12"/>
    <n v="75312"/>
    <x v="1"/>
    <n v="1"/>
  </r>
  <r>
    <n v="6.3023630101030099E+22"/>
    <s v="6E8751AF719B499FAC41692C658D4236"/>
    <n v="16377"/>
    <d v="2024-02-15T00:00:00"/>
    <s v="VR63240001"/>
    <s v=""/>
    <n v="2024"/>
    <n v="1"/>
    <n v="736"/>
    <n v="141989"/>
    <s v="6367350892000020"/>
    <s v="36000"/>
    <n v="2"/>
    <s v=""/>
    <n v="77"/>
    <n v="3"/>
    <s v=""/>
    <s v="01137507892"/>
    <s v="H35.3"/>
    <x v="7"/>
    <n v="3"/>
    <s v="213"/>
    <n v="61"/>
    <x v="12"/>
    <n v="75312"/>
    <x v="1"/>
    <n v="1"/>
  </r>
  <r>
    <n v="6.3023630101030099E+22"/>
    <s v="7DF3D7D1240044F5A8EA7C9B341CAB94"/>
    <n v="16157"/>
    <d v="2024-02-15T00:00:00"/>
    <s v="VR63240001"/>
    <s v=""/>
    <n v="2024"/>
    <n v="1"/>
    <n v="737"/>
    <n v="141990"/>
    <s v="6377940830000658"/>
    <s v="36000"/>
    <n v="1"/>
    <s v=""/>
    <n v="73"/>
    <n v="3"/>
    <s v=""/>
    <s v="01139377978"/>
    <s v="H40.1"/>
    <x v="7"/>
    <n v="5"/>
    <s v="182"/>
    <n v="2629"/>
    <x v="12"/>
    <n v="75312"/>
    <x v="1"/>
    <n v="1"/>
  </r>
  <r>
    <n v="6.3023630098030198E+22"/>
    <s v="C1D9233716324DC68D090C7EC7A68BBF"/>
    <n v="40694"/>
    <d v="2024-02-15T00:00:00"/>
    <s v="VR63240001"/>
    <s v=""/>
    <n v="2024"/>
    <n v="1"/>
    <n v="738"/>
    <n v="141991"/>
    <s v="6374850897000223"/>
    <s v="36000"/>
    <n v="2"/>
    <s v=""/>
    <n v="82"/>
    <n v="3"/>
    <s v=""/>
    <s v="01164619122"/>
    <s v="I63.4"/>
    <x v="0"/>
    <n v="41"/>
    <s v="472"/>
    <n v="2602"/>
    <x v="34"/>
    <n v="812013"/>
    <x v="1"/>
    <n v="1"/>
  </r>
  <r>
    <n v="6.3023630101030099E+22"/>
    <s v="BA0AB47C6837417A80C9B7E8FD1A0483"/>
    <n v="16276"/>
    <d v="2024-02-15T00:00:00"/>
    <s v="VR63240001"/>
    <s v=""/>
    <n v="2024"/>
    <n v="1"/>
    <n v="739"/>
    <n v="141992"/>
    <s v="6377250848000926"/>
    <s v="36000"/>
    <n v="1"/>
    <s v=""/>
    <n v="76"/>
    <n v="4"/>
    <s v=""/>
    <s v="02031911830"/>
    <s v="H40.1"/>
    <x v="7"/>
    <n v="2"/>
    <s v="182"/>
    <n v="2629"/>
    <x v="12"/>
    <n v="75312"/>
    <x v="1"/>
    <n v="1"/>
  </r>
  <r>
    <n v="6.3023630101030099E+22"/>
    <s v="F125B249F0F74EB5955C39963B5AB595"/>
    <n v="16176"/>
    <d v="2024-02-15T00:00:00"/>
    <s v="VR63240001"/>
    <s v=""/>
    <n v="2024"/>
    <n v="1"/>
    <n v="740"/>
    <n v="141993"/>
    <s v="6358340875000452"/>
    <s v="36000"/>
    <n v="2"/>
    <s v=""/>
    <n v="67"/>
    <n v="3"/>
    <s v=""/>
    <s v="01074416771"/>
    <s v="H43.3"/>
    <x v="7"/>
    <n v="7"/>
    <s v="213"/>
    <n v="61"/>
    <x v="12"/>
    <n v="75312"/>
    <x v="1"/>
    <n v="1"/>
  </r>
  <r>
    <n v="6.3009806303100995E+23"/>
    <s v="9F64A662EB194A609403D7AED17B3FB9"/>
    <n v="40392"/>
    <d v="2024-02-15T00:00:00"/>
    <s v="VR63240001"/>
    <s v=""/>
    <n v="2024"/>
    <n v="1"/>
    <n v="741"/>
    <n v="141994"/>
    <s v="6357220844000794"/>
    <s v="36000"/>
    <n v="1"/>
    <s v=""/>
    <n v="46"/>
    <n v="1"/>
    <s v="ЮФ"/>
    <s v="460328"/>
    <s v="I21.0"/>
    <x v="0"/>
    <n v="8"/>
    <s v="183"/>
    <n v="47"/>
    <x v="3"/>
    <n v="199124"/>
    <x v="0"/>
    <n v="1"/>
  </r>
  <r>
    <n v="6.3009806303100995E+23"/>
    <s v="69AD9099402047DF8623A2F91E5EFBE5"/>
    <n v="40347"/>
    <d v="2024-02-15T00:00:00"/>
    <s v="VR63240001"/>
    <s v=""/>
    <n v="2024"/>
    <n v="1"/>
    <n v="742"/>
    <n v="141995"/>
    <s v="6355330898000525"/>
    <s v="36000"/>
    <n v="2"/>
    <s v=""/>
    <n v="57"/>
    <n v="3"/>
    <s v=""/>
    <s v="01076767680"/>
    <s v="I21.1"/>
    <x v="0"/>
    <n v="11"/>
    <s v="183"/>
    <n v="46"/>
    <x v="4"/>
    <n v="230121"/>
    <x v="0"/>
    <n v="1"/>
  </r>
  <r>
    <n v="6.3009806303100995E+23"/>
    <s v="6A6396E5CA874038AB8A96C52B015C98"/>
    <n v="40713"/>
    <d v="2024-02-15T00:00:00"/>
    <s v="VR63240001"/>
    <s v=""/>
    <n v="2024"/>
    <n v="1"/>
    <n v="743"/>
    <n v="141996"/>
    <s v="6354140827000384"/>
    <s v="36000"/>
    <n v="1"/>
    <s v=""/>
    <n v="65"/>
    <n v="3"/>
    <s v=""/>
    <s v="01134656919"/>
    <s v="I21.4"/>
    <x v="0"/>
    <n v="11"/>
    <s v="183"/>
    <n v="46"/>
    <x v="0"/>
    <n v="179013"/>
    <x v="0"/>
    <n v="1"/>
  </r>
  <r>
    <n v="6.3023630098030198E+22"/>
    <s v="854879D7BA0543E8AA6F354D4D43FE68"/>
    <n v="40367"/>
    <d v="2024-02-15T00:00:00"/>
    <s v="VR63240001"/>
    <s v=""/>
    <n v="2024"/>
    <n v="1"/>
    <n v="744"/>
    <n v="141997"/>
    <s v="6350440895000348"/>
    <s v="36000"/>
    <n v="2"/>
    <s v=""/>
    <n v="68"/>
    <n v="3"/>
    <s v=""/>
    <s v="01085840109"/>
    <s v="I21.1"/>
    <x v="0"/>
    <n v="1"/>
    <s v="183"/>
    <n v="47"/>
    <x v="3"/>
    <n v="199124"/>
    <x v="1"/>
    <n v="1"/>
  </r>
  <r>
    <n v="6.3010506303101002E+23"/>
    <s v="14302F52FFB1426D9070F649D76E24C5"/>
    <n v="1"/>
    <d v="2024-02-15T00:00:00"/>
    <s v="VR63240001"/>
    <s v=""/>
    <n v="2024"/>
    <n v="1"/>
    <n v="745"/>
    <n v="141998"/>
    <s v="6356930837000467"/>
    <s v="36000"/>
    <n v="1"/>
    <s v=""/>
    <n v="63"/>
    <n v="3"/>
    <s v=""/>
    <s v="01129791442"/>
    <s v="I21.1"/>
    <x v="2"/>
    <n v="6"/>
    <s v="183"/>
    <n v="47"/>
    <x v="3"/>
    <n v="199124"/>
    <x v="0"/>
    <n v="1"/>
  </r>
  <r>
    <n v="6.3023630098030098E+22"/>
    <s v="9850963EDDB947539F909067BBFCF51C"/>
    <n v="40836"/>
    <d v="2024-02-15T00:00:00"/>
    <s v="VR63240001"/>
    <s v=""/>
    <n v="2024"/>
    <n v="1"/>
    <n v="746"/>
    <n v="141999"/>
    <s v="6348030844000781"/>
    <s v="36000"/>
    <n v="1"/>
    <s v=""/>
    <n v="54"/>
    <n v="3"/>
    <s v=""/>
    <s v="01128050813"/>
    <s v="I20.0"/>
    <x v="0"/>
    <n v="11"/>
    <s v="183"/>
    <n v="47"/>
    <x v="1"/>
    <n v="147972"/>
    <x v="1"/>
    <n v="1"/>
  </r>
  <r>
    <m/>
    <m/>
    <m/>
    <m/>
    <m/>
    <m/>
    <m/>
    <m/>
    <m/>
    <m/>
    <m/>
    <m/>
    <m/>
    <m/>
    <m/>
    <m/>
    <m/>
    <m/>
    <m/>
    <x v="13"/>
    <m/>
    <m/>
    <m/>
    <x v="45"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5" applyNumberFormats="0" applyBorderFormats="0" applyFontFormats="0" applyPatternFormats="0" applyAlignmentFormats="0" applyWidthHeightFormats="1" dataCaption="Данные" updatedVersion="3" showMemberPropertyTips="0" useAutoFormatting="1" itemPrintTitles="1" createdVersion="1" indent="0" compact="0" compactData="0" gridDropZones="1">
  <location ref="A28:O34" firstHeaderRow="1" firstDataRow="3" firstDataCol="1" rowPageCount="1" colPageCount="1"/>
  <pivotFields count="2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">
        <item x="3"/>
        <item x="8"/>
        <item x="1"/>
        <item x="4"/>
        <item x="11"/>
        <item x="12"/>
        <item x="0"/>
        <item x="7"/>
        <item x="5"/>
        <item x="2"/>
        <item x="9"/>
        <item x="10"/>
        <item x="6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7">
        <item x="5"/>
        <item x="38"/>
        <item x="7"/>
        <item x="41"/>
        <item x="6"/>
        <item x="35"/>
        <item x="11"/>
        <item x="37"/>
        <item x="2"/>
        <item x="30"/>
        <item x="33"/>
        <item x="43"/>
        <item x="40"/>
        <item x="44"/>
        <item x="8"/>
        <item x="42"/>
        <item x="21"/>
        <item x="20"/>
        <item x="12"/>
        <item x="31"/>
        <item x="13"/>
        <item x="3"/>
        <item x="4"/>
        <item x="15"/>
        <item x="1"/>
        <item x="0"/>
        <item x="10"/>
        <item x="14"/>
        <item x="16"/>
        <item x="25"/>
        <item x="27"/>
        <item x="24"/>
        <item x="28"/>
        <item x="17"/>
        <item x="29"/>
        <item x="18"/>
        <item x="34"/>
        <item x="26"/>
        <item x="23"/>
        <item x="22"/>
        <item x="9"/>
        <item x="36"/>
        <item x="19"/>
        <item x="32"/>
        <item x="39"/>
        <item x="45"/>
        <item t="default"/>
      </items>
    </pivotField>
    <pivotField dataField="1" compact="0" outline="0" subtotalTop="0" showAll="0" includeNewItemsInFilter="1"/>
    <pivotField axis="axisPage" compact="0" outline="0" subtotalTop="0" multipleItemSelectionAllowed="1" showAll="0" includeNewItemsInFilter="1">
      <items count="5">
        <item x="2"/>
        <item h="1" x="1"/>
        <item h="1" x="0"/>
        <item h="1" x="3"/>
        <item t="default"/>
      </items>
    </pivotField>
    <pivotField compact="0" outline="0" subtotalTop="0" showAll="0" includeNewItemsInFilter="1"/>
  </pivotFields>
  <rowFields count="1">
    <field x="19"/>
  </rowFields>
  <rowItems count="4">
    <i>
      <x v="6"/>
    </i>
    <i>
      <x v="9"/>
    </i>
    <i>
      <x v="10"/>
    </i>
    <i t="grand">
      <x/>
    </i>
  </rowItems>
  <colFields count="2">
    <field x="23"/>
    <field x="-2"/>
  </colFields>
  <colItems count="14">
    <i>
      <x v="21"/>
      <x/>
    </i>
    <i r="1" i="1">
      <x v="1"/>
    </i>
    <i>
      <x v="24"/>
      <x/>
    </i>
    <i r="1" i="1">
      <x v="1"/>
    </i>
    <i>
      <x v="30"/>
      <x/>
    </i>
    <i r="1" i="1">
      <x v="1"/>
    </i>
    <i>
      <x v="39"/>
      <x/>
    </i>
    <i r="1" i="1">
      <x v="1"/>
    </i>
    <i>
      <x v="40"/>
      <x/>
    </i>
    <i r="1" i="1">
      <x v="1"/>
    </i>
    <i>
      <x v="41"/>
      <x/>
    </i>
    <i r="1" i="1">
      <x v="1"/>
    </i>
    <i t="grand">
      <x/>
    </i>
    <i t="grand" i="1">
      <x/>
    </i>
  </colItems>
  <pageFields count="1">
    <pageField fld="25" hier="-1"/>
  </pageFields>
  <dataFields count="2">
    <dataField name="Количество по полю SUMV" fld="24" subtotal="count" baseField="0" baseItem="0"/>
    <dataField name="Сумма по полю SUMV2" fld="2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gdb1-po@yandex.ru" TargetMode="External"/><Relationship Id="rId13" Type="http://schemas.openxmlformats.org/officeDocument/2006/relationships/hyperlink" Target="mailto:l.i.skvortsova@samsmu.ru" TargetMode="External"/><Relationship Id="rId18" Type="http://schemas.openxmlformats.org/officeDocument/2006/relationships/hyperlink" Target="mailto:oms@zrenie-samara.ru" TargetMode="External"/><Relationship Id="rId3" Type="http://schemas.openxmlformats.org/officeDocument/2006/relationships/hyperlink" Target="mailto:tv.davidian@yandex.ru" TargetMode="External"/><Relationship Id="rId7" Type="http://schemas.openxmlformats.org/officeDocument/2006/relationships/hyperlink" Target="mailto:gkb2.semashko@gmail.com" TargetMode="External"/><Relationship Id="rId12" Type="http://schemas.openxmlformats.org/officeDocument/2006/relationships/hyperlink" Target="mailto:dkb-samara@dkb63.ru" TargetMode="External"/><Relationship Id="rId17" Type="http://schemas.openxmlformats.org/officeDocument/2006/relationships/hyperlink" Target="mailto:rychnataliya@gmail.com" TargetMode="External"/><Relationship Id="rId2" Type="http://schemas.openxmlformats.org/officeDocument/2006/relationships/hyperlink" Target="mailto:eco@tltgdb.ru" TargetMode="External"/><Relationship Id="rId16" Type="http://schemas.openxmlformats.org/officeDocument/2006/relationships/hyperlink" Target="mailto:skvd.fin.otdel@yandex.ru" TargetMode="External"/><Relationship Id="rId1" Type="http://schemas.openxmlformats.org/officeDocument/2006/relationships/hyperlink" Target="mailto:plan3409@mail.ru" TargetMode="External"/><Relationship Id="rId6" Type="http://schemas.openxmlformats.org/officeDocument/2006/relationships/hyperlink" Target="mailto:o.nikitina@samara-pirogova.ru" TargetMode="External"/><Relationship Id="rId11" Type="http://schemas.openxmlformats.org/officeDocument/2006/relationships/hyperlink" Target="mailto:dm.haritonov@mail.ru" TargetMode="External"/><Relationship Id="rId5" Type="http://schemas.openxmlformats.org/officeDocument/2006/relationships/hyperlink" Target="mailto:shirokih_tgkb5@mail.ru" TargetMode="External"/><Relationship Id="rId15" Type="http://schemas.openxmlformats.org/officeDocument/2006/relationships/hyperlink" Target="mailto:economist1@glaza63.ru" TargetMode="External"/><Relationship Id="rId10" Type="http://schemas.openxmlformats.org/officeDocument/2006/relationships/hyperlink" Target="mailto:NesinovaEA@samaraonko.ru" TargetMode="External"/><Relationship Id="rId4" Type="http://schemas.openxmlformats.org/officeDocument/2006/relationships/hyperlink" Target="mailto:kadochnikova_mn@tgkb1.com" TargetMode="External"/><Relationship Id="rId9" Type="http://schemas.openxmlformats.org/officeDocument/2006/relationships/hyperlink" Target="mailto:matveevvg@sokb.ru" TargetMode="External"/><Relationship Id="rId14" Type="http://schemas.openxmlformats.org/officeDocument/2006/relationships/hyperlink" Target="mailto:e.moiseeva@mcclinic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H45"/>
  <sheetViews>
    <sheetView tabSelected="1" zoomScale="70" zoomScaleNormal="70" workbookViewId="0">
      <pane xSplit="3" ySplit="2" topLeftCell="D22" activePane="bottomRight" state="frozen"/>
      <selection pane="topRight" activeCell="D1" sqref="D1"/>
      <selection pane="bottomLeft" activeCell="A3" sqref="A3"/>
      <selection pane="bottomRight" activeCell="E41" sqref="E41:G73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3.42578125" bestFit="1" customWidth="1"/>
    <col min="13" max="13" width="8.42578125" customWidth="1"/>
    <col min="14" max="14" width="9" customWidth="1"/>
    <col min="15" max="15" width="9.7109375" customWidth="1"/>
    <col min="16" max="17" width="12.42578125" customWidth="1"/>
    <col min="18" max="18" width="8.85546875" customWidth="1"/>
    <col min="19" max="19" width="12.28515625" customWidth="1"/>
    <col min="20" max="20" width="11.5703125" customWidth="1"/>
    <col min="21" max="21" width="13.5703125" customWidth="1"/>
    <col min="22" max="22" width="14.42578125" customWidth="1"/>
    <col min="23" max="28" width="8.85546875" customWidth="1"/>
    <col min="29" max="30" width="7.28515625" customWidth="1"/>
    <col min="31" max="31" width="13.42578125" customWidth="1"/>
    <col min="32" max="32" width="14.7109375" customWidth="1"/>
    <col min="33" max="33" width="10.28515625" customWidth="1"/>
    <col min="34" max="34" width="9.140625" customWidth="1"/>
    <col min="35" max="35" width="12.42578125" customWidth="1"/>
    <col min="36" max="36" width="12.5703125" customWidth="1"/>
    <col min="37" max="37" width="6.42578125" customWidth="1"/>
    <col min="38" max="39" width="7.28515625" customWidth="1"/>
    <col min="40" max="40" width="13.28515625" customWidth="1"/>
    <col min="41" max="41" width="12.42578125" customWidth="1"/>
    <col min="42" max="42" width="6.42578125" customWidth="1"/>
    <col min="43" max="43" width="7.28515625" customWidth="1"/>
    <col min="44" max="46" width="8.28515625" customWidth="1"/>
    <col min="47" max="47" width="5.42578125" customWidth="1"/>
    <col min="48" max="49" width="10.28515625" customWidth="1"/>
    <col min="50" max="50" width="14.28515625" customWidth="1"/>
    <col min="51" max="51" width="12.42578125" customWidth="1"/>
    <col min="52" max="53" width="10" customWidth="1"/>
    <col min="54" max="54" width="12.42578125" customWidth="1"/>
    <col min="55" max="55" width="11" customWidth="1"/>
    <col min="56" max="56" width="6.42578125" customWidth="1"/>
    <col min="57" max="57" width="9.28515625" customWidth="1"/>
    <col min="58" max="58" width="8.7109375" customWidth="1"/>
    <col min="59" max="60" width="12.42578125" customWidth="1"/>
    <col min="61" max="61" width="6.42578125" customWidth="1"/>
    <col min="62" max="62" width="9.140625" customWidth="1"/>
    <col min="63" max="63" width="9.5703125" customWidth="1"/>
    <col min="64" max="64" width="13.42578125" customWidth="1"/>
    <col min="65" max="65" width="12.42578125" customWidth="1"/>
    <col min="66" max="66" width="6.42578125" customWidth="1"/>
    <col min="67" max="67" width="9.5703125" customWidth="1"/>
    <col min="68" max="68" width="9.140625" customWidth="1"/>
    <col min="69" max="69" width="13.42578125" customWidth="1"/>
    <col min="70" max="70" width="12.42578125" customWidth="1"/>
    <col min="71" max="71" width="6.42578125" customWidth="1"/>
    <col min="72" max="73" width="7.28515625" customWidth="1"/>
    <col min="74" max="75" width="13.42578125" customWidth="1"/>
    <col min="76" max="76" width="10.140625" customWidth="1"/>
    <col min="77" max="77" width="10.28515625" bestFit="1" customWidth="1"/>
    <col min="78" max="79" width="13.42578125" customWidth="1"/>
    <col min="80" max="80" width="6.42578125" customWidth="1"/>
    <col min="81" max="81" width="10.7109375" customWidth="1"/>
    <col min="82" max="83" width="8.28515625" customWidth="1"/>
    <col min="84" max="84" width="11" customWidth="1"/>
    <col min="85" max="85" width="5.42578125" customWidth="1"/>
    <col min="86" max="86" width="11" customWidth="1"/>
    <col min="87" max="87" width="7.28515625" customWidth="1"/>
    <col min="88" max="88" width="12.42578125" customWidth="1"/>
    <col min="89" max="89" width="11" customWidth="1"/>
    <col min="90" max="90" width="6.42578125" customWidth="1"/>
    <col min="91" max="91" width="11.5703125" customWidth="1"/>
    <col min="92" max="92" width="7.28515625" customWidth="1"/>
    <col min="93" max="94" width="12.42578125" customWidth="1"/>
    <col min="95" max="95" width="6.42578125" customWidth="1"/>
    <col min="96" max="96" width="11.42578125" customWidth="1"/>
    <col min="97" max="97" width="10.28515625" bestFit="1" customWidth="1"/>
    <col min="98" max="99" width="13.42578125" customWidth="1"/>
    <col min="100" max="100" width="7.42578125" customWidth="1"/>
    <col min="101" max="101" width="10.140625" customWidth="1"/>
    <col min="102" max="102" width="8.28515625" customWidth="1"/>
    <col min="103" max="103" width="12.42578125" customWidth="1"/>
    <col min="104" max="104" width="10.7109375" customWidth="1"/>
    <col min="105" max="105" width="5.42578125" customWidth="1"/>
    <col min="106" max="106" width="8.85546875" customWidth="1"/>
    <col min="107" max="107" width="7.28515625" customWidth="1"/>
    <col min="108" max="108" width="14.7109375" customWidth="1"/>
    <col min="109" max="109" width="13.42578125" customWidth="1"/>
    <col min="110" max="110" width="10.5703125" customWidth="1"/>
    <col min="111" max="111" width="10" customWidth="1"/>
    <col min="112" max="113" width="13.42578125" customWidth="1"/>
    <col min="114" max="114" width="6.42578125" customWidth="1"/>
    <col min="115" max="115" width="8.140625" customWidth="1"/>
    <col min="116" max="116" width="9.140625" customWidth="1"/>
    <col min="117" max="117" width="13.42578125" customWidth="1"/>
    <col min="118" max="118" width="12.42578125" customWidth="1"/>
    <col min="119" max="119" width="6.42578125" customWidth="1"/>
    <col min="120" max="120" width="11.140625" customWidth="1"/>
    <col min="121" max="121" width="11" customWidth="1"/>
    <col min="122" max="122" width="14.5703125" customWidth="1"/>
    <col min="123" max="123" width="13.42578125" customWidth="1"/>
    <col min="124" max="124" width="9.28515625" customWidth="1"/>
    <col min="125" max="125" width="8.5703125" customWidth="1"/>
    <col min="126" max="126" width="14.85546875" customWidth="1"/>
    <col min="127" max="127" width="13.42578125" customWidth="1"/>
    <col min="128" max="128" width="6.42578125" customWidth="1"/>
    <col min="129" max="130" width="10.5703125" customWidth="1"/>
    <col min="131" max="132" width="12.42578125" customWidth="1"/>
    <col min="133" max="133" width="6.42578125" customWidth="1"/>
    <col min="134" max="134" width="10.28515625" customWidth="1"/>
    <col min="135" max="135" width="12.85546875" customWidth="1"/>
    <col min="136" max="136" width="13.42578125" customWidth="1"/>
    <col min="137" max="137" width="12.42578125" customWidth="1"/>
    <col min="138" max="138" width="6.42578125" customWidth="1"/>
    <col min="139" max="139" width="12" customWidth="1"/>
    <col min="140" max="140" width="11.28515625" customWidth="1"/>
    <col min="141" max="142" width="12.42578125" customWidth="1"/>
    <col min="143" max="143" width="6.42578125" customWidth="1"/>
    <col min="144" max="144" width="10.5703125" customWidth="1"/>
    <col min="145" max="145" width="10" customWidth="1"/>
    <col min="146" max="146" width="13.42578125" customWidth="1"/>
    <col min="147" max="147" width="12.42578125" customWidth="1"/>
    <col min="148" max="148" width="6.42578125" customWidth="1"/>
    <col min="149" max="149" width="9.5703125" customWidth="1"/>
    <col min="150" max="150" width="8.140625" customWidth="1"/>
    <col min="151" max="151" width="15.28515625" customWidth="1"/>
    <col min="152" max="152" width="12.42578125" customWidth="1"/>
    <col min="153" max="153" width="6.42578125" customWidth="1"/>
    <col min="154" max="154" width="9.85546875" customWidth="1"/>
    <col min="155" max="155" width="10.28515625" customWidth="1"/>
    <col min="156" max="156" width="12.5703125" customWidth="1"/>
    <col min="157" max="157" width="11.7109375" customWidth="1"/>
    <col min="158" max="158" width="7.28515625" customWidth="1"/>
    <col min="159" max="159" width="9.140625" customWidth="1"/>
    <col min="160" max="160" width="8.28515625" customWidth="1"/>
    <col min="161" max="161" width="14.5703125" customWidth="1"/>
    <col min="162" max="162" width="13.42578125" customWidth="1"/>
    <col min="163" max="163" width="11.140625" customWidth="1"/>
    <col min="164" max="164" width="10.28515625" customWidth="1"/>
    <col min="165" max="166" width="12.42578125" customWidth="1"/>
    <col min="167" max="167" width="6.42578125" customWidth="1"/>
    <col min="168" max="168" width="10.5703125" customWidth="1"/>
    <col min="169" max="169" width="11.140625" customWidth="1"/>
    <col min="170" max="170" width="11" customWidth="1"/>
    <col min="171" max="171" width="10" customWidth="1"/>
    <col min="172" max="172" width="6.42578125" customWidth="1"/>
    <col min="173" max="173" width="10.28515625" customWidth="1"/>
    <col min="174" max="174" width="10.5703125" customWidth="1"/>
    <col min="175" max="175" width="12.7109375" customWidth="1"/>
    <col min="176" max="176" width="8.28515625" customWidth="1"/>
    <col min="177" max="177" width="5.42578125" customWidth="1"/>
    <col min="178" max="178" width="10.7109375" customWidth="1"/>
    <col min="179" max="179" width="10.5703125" customWidth="1"/>
    <col min="180" max="181" width="12.42578125" customWidth="1"/>
    <col min="182" max="182" width="10.7109375" customWidth="1"/>
    <col min="183" max="183" width="8.5703125" customWidth="1"/>
    <col min="184" max="185" width="13.42578125" customWidth="1"/>
    <col min="186" max="186" width="6.42578125" customWidth="1"/>
    <col min="187" max="187" width="9.5703125" customWidth="1"/>
    <col min="188" max="188" width="10.28515625" customWidth="1"/>
    <col min="189" max="190" width="8.28515625" customWidth="1"/>
    <col min="191" max="191" width="5.42578125" customWidth="1"/>
    <col min="192" max="195" width="10.28515625" bestFit="1" customWidth="1"/>
    <col min="196" max="201" width="9.140625" customWidth="1"/>
    <col min="202" max="202" width="10" customWidth="1"/>
    <col min="203" max="203" width="11.42578125" customWidth="1"/>
    <col min="204" max="205" width="13.42578125" customWidth="1"/>
    <col min="206" max="207" width="11" customWidth="1"/>
    <col min="208" max="209" width="8.28515625" customWidth="1"/>
    <col min="210" max="210" width="5.42578125" customWidth="1"/>
    <col min="211" max="211" width="12.140625" customWidth="1"/>
    <col min="212" max="212" width="10.28515625" customWidth="1"/>
    <col min="213" max="213" width="12.42578125" customWidth="1"/>
    <col min="214" max="214" width="11" customWidth="1"/>
    <col min="215" max="215" width="6.42578125" customWidth="1"/>
    <col min="216" max="216" width="10.5703125" customWidth="1"/>
    <col min="217" max="217" width="10.28515625" customWidth="1"/>
    <col min="218" max="218" width="12.42578125" customWidth="1"/>
    <col min="219" max="219" width="11" customWidth="1"/>
    <col min="220" max="220" width="6.42578125" customWidth="1"/>
    <col min="221" max="221" width="11" customWidth="1"/>
    <col min="222" max="222" width="10.28515625" customWidth="1"/>
    <col min="223" max="228" width="13.42578125" customWidth="1"/>
    <col min="229" max="229" width="12.42578125" customWidth="1"/>
    <col min="230" max="230" width="8.28515625" bestFit="1" customWidth="1"/>
    <col min="231" max="231" width="15.28515625" customWidth="1"/>
    <col min="232" max="232" width="13.42578125" customWidth="1"/>
    <col min="233" max="233" width="15.85546875" customWidth="1"/>
    <col min="234" max="234" width="15.28515625" customWidth="1"/>
    <col min="235" max="245" width="8.28515625" customWidth="1"/>
    <col min="246" max="246" width="8.7109375" customWidth="1"/>
    <col min="247" max="247" width="10.140625" customWidth="1"/>
    <col min="248" max="248" width="13.42578125" customWidth="1"/>
    <col min="249" max="249" width="12.42578125" customWidth="1"/>
    <col min="250" max="250" width="10.28515625" customWidth="1"/>
    <col min="251" max="251" width="8.5703125" customWidth="1"/>
    <col min="252" max="252" width="14" customWidth="1"/>
    <col min="253" max="253" width="11" customWidth="1"/>
    <col min="254" max="254" width="6.42578125" customWidth="1"/>
    <col min="255" max="255" width="12.140625" customWidth="1"/>
    <col min="256" max="256" width="10.7109375" customWidth="1"/>
    <col min="257" max="258" width="14.5703125" bestFit="1" customWidth="1"/>
    <col min="259" max="259" width="6.42578125" bestFit="1" customWidth="1"/>
    <col min="260" max="260" width="11.140625" customWidth="1"/>
    <col min="261" max="261" width="11" customWidth="1"/>
    <col min="262" max="262" width="14.5703125" bestFit="1" customWidth="1"/>
    <col min="263" max="263" width="13.42578125" bestFit="1" customWidth="1"/>
    <col min="264" max="264" width="7.42578125" bestFit="1" customWidth="1"/>
    <col min="265" max="265" width="12" customWidth="1"/>
    <col min="266" max="266" width="11.140625" customWidth="1"/>
    <col min="267" max="268" width="13.42578125" bestFit="1" customWidth="1"/>
    <col min="269" max="269" width="6.42578125" bestFit="1" customWidth="1"/>
    <col min="270" max="270" width="8.7109375" bestFit="1" customWidth="1"/>
    <col min="271" max="271" width="13.140625" bestFit="1" customWidth="1"/>
    <col min="272" max="273" width="14.5703125" bestFit="1" customWidth="1"/>
    <col min="274" max="274" width="6.42578125" bestFit="1" customWidth="1"/>
    <col min="275" max="275" width="11.5703125" customWidth="1"/>
    <col min="276" max="276" width="10.140625" customWidth="1"/>
    <col min="277" max="277" width="16.42578125" customWidth="1"/>
    <col min="278" max="278" width="13.42578125" bestFit="1" customWidth="1"/>
    <col min="279" max="279" width="6.42578125" bestFit="1" customWidth="1"/>
    <col min="280" max="280" width="10.7109375" customWidth="1"/>
    <col min="281" max="281" width="10.140625" customWidth="1"/>
    <col min="282" max="283" width="13.42578125" bestFit="1" customWidth="1"/>
    <col min="284" max="284" width="7.42578125" bestFit="1" customWidth="1"/>
    <col min="285" max="285" width="8.7109375" bestFit="1" customWidth="1"/>
    <col min="286" max="286" width="12.140625" bestFit="1" customWidth="1"/>
    <col min="287" max="287" width="14.5703125" bestFit="1" customWidth="1"/>
    <col min="288" max="288" width="15" customWidth="1"/>
    <col min="289" max="289" width="6.42578125" bestFit="1" customWidth="1"/>
    <col min="290" max="290" width="9.7109375" customWidth="1"/>
    <col min="291" max="291" width="9.28515625" customWidth="1"/>
    <col min="292" max="292" width="14" customWidth="1"/>
    <col min="293" max="293" width="13.85546875" customWidth="1"/>
    <col min="294" max="294" width="6.42578125" customWidth="1"/>
    <col min="295" max="296" width="9.7109375" customWidth="1"/>
    <col min="297" max="298" width="13.42578125" bestFit="1" customWidth="1"/>
    <col min="299" max="299" width="6.42578125" bestFit="1" customWidth="1"/>
    <col min="300" max="300" width="11.5703125" customWidth="1"/>
    <col min="301" max="301" width="10.140625" customWidth="1"/>
    <col min="302" max="302" width="16.28515625" customWidth="1"/>
    <col min="303" max="303" width="11" bestFit="1" customWidth="1"/>
    <col min="304" max="304" width="6.42578125" bestFit="1" customWidth="1"/>
    <col min="305" max="305" width="9.7109375" customWidth="1"/>
    <col min="306" max="306" width="11" customWidth="1"/>
    <col min="307" max="308" width="13.42578125" bestFit="1" customWidth="1"/>
    <col min="309" max="309" width="6.42578125" bestFit="1" customWidth="1"/>
    <col min="310" max="310" width="11" customWidth="1"/>
    <col min="311" max="311" width="11.7109375" customWidth="1"/>
    <col min="312" max="312" width="13.42578125" bestFit="1" customWidth="1"/>
    <col min="313" max="313" width="8.28515625" bestFit="1" customWidth="1"/>
    <col min="314" max="314" width="5.42578125" bestFit="1" customWidth="1"/>
    <col min="315" max="315" width="10.28515625" customWidth="1"/>
    <col min="316" max="316" width="10" customWidth="1"/>
    <col min="317" max="317" width="14.5703125" bestFit="1" customWidth="1"/>
    <col min="318" max="318" width="13.42578125" bestFit="1" customWidth="1"/>
    <col min="319" max="319" width="6.42578125" bestFit="1" customWidth="1"/>
    <col min="320" max="320" width="10" customWidth="1"/>
    <col min="321" max="321" width="9.140625" customWidth="1"/>
    <col min="322" max="322" width="12.140625" bestFit="1" customWidth="1"/>
    <col min="323" max="323" width="10.42578125" customWidth="1"/>
    <col min="324" max="324" width="6.42578125" customWidth="1"/>
    <col min="325" max="325" width="10.42578125" customWidth="1"/>
    <col min="326" max="326" width="8" customWidth="1"/>
    <col min="327" max="327" width="13.140625" customWidth="1"/>
    <col min="328" max="328" width="13.85546875" customWidth="1"/>
    <col min="329" max="329" width="6.42578125" customWidth="1"/>
    <col min="330" max="330" width="10.28515625" bestFit="1" customWidth="1"/>
    <col min="331" max="331" width="9.140625" customWidth="1"/>
    <col min="332" max="332" width="14.42578125" bestFit="1" customWidth="1"/>
    <col min="333" max="333" width="12.42578125" bestFit="1" customWidth="1"/>
    <col min="334" max="334" width="8.5703125" customWidth="1"/>
    <col min="335" max="335" width="8.28515625" customWidth="1"/>
    <col min="336" max="336" width="8.7109375" customWidth="1"/>
    <col min="337" max="337" width="14.42578125" bestFit="1" customWidth="1"/>
    <col min="338" max="338" width="13.140625" customWidth="1"/>
    <col min="339" max="339" width="6.42578125" customWidth="1"/>
    <col min="340" max="340" width="14" customWidth="1"/>
    <col min="341" max="341" width="12.7109375" customWidth="1"/>
    <col min="342" max="342" width="13.42578125" bestFit="1" customWidth="1"/>
    <col min="343" max="343" width="13.5703125" customWidth="1"/>
    <col min="344" max="361" width="9.28515625" customWidth="1"/>
    <col min="362" max="362" width="12.42578125" bestFit="1" customWidth="1"/>
    <col min="363" max="364" width="9.28515625" customWidth="1"/>
    <col min="365" max="365" width="8.7109375" bestFit="1" customWidth="1"/>
    <col min="366" max="366" width="11.7109375" customWidth="1"/>
    <col min="367" max="367" width="16" bestFit="1" customWidth="1"/>
    <col min="368" max="368" width="14.5703125" bestFit="1" customWidth="1"/>
    <col min="369" max="369" width="11.7109375" customWidth="1"/>
    <col min="370" max="370" width="10.140625" customWidth="1"/>
    <col min="371" max="371" width="12.42578125" customWidth="1"/>
    <col min="372" max="372" width="11" customWidth="1"/>
    <col min="373" max="373" width="6.42578125" customWidth="1"/>
    <col min="374" max="374" width="10.7109375" customWidth="1"/>
    <col min="375" max="375" width="11" customWidth="1"/>
    <col min="376" max="376" width="10.28515625" customWidth="1"/>
    <col min="377" max="377" width="8.28515625" customWidth="1"/>
    <col min="378" max="378" width="7.85546875" customWidth="1"/>
    <col min="379" max="379" width="10.28515625" customWidth="1"/>
    <col min="380" max="380" width="11.140625" customWidth="1"/>
    <col min="381" max="381" width="12.42578125" customWidth="1"/>
    <col min="382" max="382" width="11" customWidth="1"/>
    <col min="383" max="383" width="11.140625" customWidth="1"/>
    <col min="384" max="384" width="10.5703125" customWidth="1"/>
    <col min="385" max="385" width="16.42578125" customWidth="1"/>
    <col min="386" max="386" width="13.42578125" customWidth="1"/>
    <col min="387" max="387" width="6.42578125" customWidth="1"/>
    <col min="388" max="388" width="12" customWidth="1"/>
    <col min="389" max="389" width="11.140625" customWidth="1"/>
    <col min="390" max="391" width="13.42578125" customWidth="1"/>
    <col min="392" max="392" width="6.42578125" customWidth="1"/>
    <col min="393" max="393" width="12.42578125" customWidth="1"/>
    <col min="394" max="394" width="13.140625" customWidth="1"/>
    <col min="395" max="395" width="14.5703125" customWidth="1"/>
    <col min="396" max="396" width="13.42578125" customWidth="1"/>
    <col min="397" max="397" width="6.42578125" customWidth="1"/>
    <col min="398" max="398" width="12" customWidth="1"/>
    <col min="399" max="399" width="11.7109375" customWidth="1"/>
    <col min="400" max="400" width="15.85546875" customWidth="1"/>
    <col min="401" max="401" width="13.42578125" customWidth="1"/>
    <col min="402" max="402" width="6.42578125" customWidth="1"/>
    <col min="403" max="403" width="15" customWidth="1"/>
    <col min="404" max="404" width="10.5703125" customWidth="1"/>
    <col min="405" max="406" width="12.42578125" customWidth="1"/>
    <col min="407" max="417" width="6.42578125" customWidth="1"/>
    <col min="418" max="418" width="11.140625" customWidth="1"/>
    <col min="419" max="419" width="9.7109375" customWidth="1"/>
    <col min="420" max="420" width="14.5703125" customWidth="1"/>
    <col min="421" max="421" width="13.42578125" customWidth="1"/>
    <col min="422" max="422" width="10" customWidth="1"/>
    <col min="423" max="423" width="8.7109375" customWidth="1"/>
    <col min="424" max="424" width="13.42578125" customWidth="1"/>
    <col min="425" max="425" width="12.42578125" customWidth="1"/>
    <col min="426" max="426" width="6.42578125" customWidth="1"/>
    <col min="427" max="427" width="10.28515625" customWidth="1"/>
    <col min="428" max="428" width="12.85546875" customWidth="1"/>
    <col min="429" max="429" width="12.42578125" customWidth="1"/>
    <col min="430" max="430" width="11" customWidth="1"/>
    <col min="431" max="436" width="6.42578125" customWidth="1"/>
    <col min="437" max="437" width="11.7109375" customWidth="1"/>
    <col min="438" max="438" width="10.7109375" customWidth="1"/>
    <col min="439" max="439" width="13.42578125" customWidth="1"/>
    <col min="440" max="442" width="12.42578125" customWidth="1"/>
    <col min="443" max="443" width="13.42578125" bestFit="1" customWidth="1"/>
    <col min="444" max="452" width="12.42578125" customWidth="1"/>
    <col min="453" max="453" width="15.28515625" customWidth="1"/>
    <col min="454" max="454" width="12.42578125" customWidth="1"/>
    <col min="455" max="455" width="12.140625" customWidth="1"/>
    <col min="456" max="456" width="13.5703125" customWidth="1"/>
    <col min="457" max="458" width="12.42578125" customWidth="1"/>
    <col min="459" max="459" width="6.42578125" customWidth="1"/>
    <col min="460" max="460" width="12" customWidth="1"/>
    <col min="461" max="461" width="13.140625" customWidth="1"/>
    <col min="462" max="462" width="12.42578125" customWidth="1"/>
    <col min="463" max="463" width="8.28515625" customWidth="1"/>
    <col min="464" max="464" width="5.42578125" customWidth="1"/>
    <col min="465" max="466" width="13.42578125" customWidth="1"/>
    <col min="467" max="468" width="8.28515625" customWidth="1"/>
    <col min="469" max="469" width="5.42578125" customWidth="1"/>
    <col min="470" max="471" width="10" customWidth="1"/>
    <col min="472" max="472" width="12.42578125" customWidth="1"/>
    <col min="473" max="473" width="7.28515625" customWidth="1"/>
  </cols>
  <sheetData>
    <row r="1" spans="1:476" ht="15.75" customHeight="1">
      <c r="A1" s="195" t="s">
        <v>164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476" ht="15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</row>
    <row r="3" spans="1:476" s="1" customFormat="1" ht="15.75" customHeight="1">
      <c r="A3" s="199" t="s">
        <v>156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</row>
    <row r="4" spans="1:476" s="1" customFormat="1" ht="15.7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</row>
    <row r="5" spans="1:476" s="1" customFormat="1" ht="27.75" customHeigh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</row>
    <row r="6" spans="1:476" s="1" customFormat="1" ht="15.75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FL6" s="2"/>
      <c r="FM6" s="2"/>
      <c r="FN6" s="2"/>
      <c r="FO6" s="2"/>
      <c r="FV6" s="2"/>
      <c r="FW6" s="2"/>
      <c r="FX6" s="2"/>
      <c r="FY6" s="2"/>
      <c r="FZ6" s="2"/>
      <c r="GA6" s="2"/>
      <c r="GB6" s="2"/>
      <c r="GC6" s="2"/>
      <c r="GE6" s="2"/>
      <c r="GF6" s="2"/>
      <c r="GG6" s="2"/>
      <c r="GH6" s="2"/>
    </row>
    <row r="7" spans="1:476" s="1" customFormat="1" ht="21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FK7" s="2"/>
    </row>
    <row r="8" spans="1:476" ht="15.75" thickBot="1"/>
    <row r="9" spans="1:476" s="3" customFormat="1" ht="45.75" customHeight="1">
      <c r="A9" s="200" t="s">
        <v>1</v>
      </c>
      <c r="B9" s="203" t="s">
        <v>2</v>
      </c>
      <c r="C9" s="206" t="s">
        <v>3</v>
      </c>
      <c r="D9" s="208" t="s">
        <v>4</v>
      </c>
      <c r="E9" s="209"/>
      <c r="F9" s="209"/>
      <c r="G9" s="209"/>
      <c r="H9" s="210"/>
      <c r="I9" s="214" t="s">
        <v>5</v>
      </c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6"/>
      <c r="AG9" s="217" t="s">
        <v>6</v>
      </c>
      <c r="AH9" s="218"/>
      <c r="AI9" s="218"/>
      <c r="AJ9" s="218"/>
      <c r="AK9" s="219"/>
      <c r="AL9" s="217" t="s">
        <v>7</v>
      </c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20"/>
      <c r="AZ9" s="196" t="s">
        <v>8</v>
      </c>
      <c r="BA9" s="197"/>
      <c r="BB9" s="197"/>
      <c r="BC9" s="197"/>
      <c r="BD9" s="198"/>
      <c r="BE9" s="196" t="s">
        <v>9</v>
      </c>
      <c r="BF9" s="197"/>
      <c r="BG9" s="197"/>
      <c r="BH9" s="197"/>
      <c r="BI9" s="198"/>
      <c r="BJ9" s="196" t="s">
        <v>10</v>
      </c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8"/>
      <c r="BX9" s="196" t="s">
        <v>11</v>
      </c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8"/>
      <c r="DF9" s="196" t="s">
        <v>12</v>
      </c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8"/>
      <c r="DT9" s="196" t="s">
        <v>13</v>
      </c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224"/>
      <c r="FG9" s="196" t="s">
        <v>14</v>
      </c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8"/>
      <c r="FZ9" s="196" t="s">
        <v>15</v>
      </c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224"/>
      <c r="GX9" s="217" t="s">
        <v>16</v>
      </c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  <c r="IN9" s="218"/>
      <c r="IO9" s="218"/>
      <c r="IP9" s="196" t="s">
        <v>17</v>
      </c>
      <c r="IQ9" s="197"/>
      <c r="IR9" s="197"/>
      <c r="IS9" s="197"/>
      <c r="IT9" s="198"/>
      <c r="IU9" s="214" t="s">
        <v>18</v>
      </c>
      <c r="IV9" s="215"/>
      <c r="IW9" s="215"/>
      <c r="IX9" s="215"/>
      <c r="IY9" s="215"/>
      <c r="IZ9" s="215"/>
      <c r="JA9" s="215"/>
      <c r="JB9" s="215"/>
      <c r="JC9" s="215"/>
      <c r="JD9" s="215"/>
      <c r="JE9" s="215"/>
      <c r="JF9" s="215"/>
      <c r="JG9" s="215"/>
      <c r="JH9" s="215"/>
      <c r="JI9" s="215"/>
      <c r="JJ9" s="215"/>
      <c r="JK9" s="215"/>
      <c r="JL9" s="215"/>
      <c r="JM9" s="215"/>
      <c r="JN9" s="215"/>
      <c r="JO9" s="215"/>
      <c r="JP9" s="215"/>
      <c r="JQ9" s="215"/>
      <c r="JR9" s="215"/>
      <c r="JS9" s="215"/>
      <c r="JT9" s="215"/>
      <c r="JU9" s="215"/>
      <c r="JV9" s="215"/>
      <c r="JW9" s="215"/>
      <c r="JX9" s="215"/>
      <c r="JY9" s="215"/>
      <c r="JZ9" s="215"/>
      <c r="KA9" s="215"/>
      <c r="KB9" s="215"/>
      <c r="KC9" s="215"/>
      <c r="KD9" s="215"/>
      <c r="KE9" s="215"/>
      <c r="KF9" s="215"/>
      <c r="KG9" s="215"/>
      <c r="KH9" s="215"/>
      <c r="KI9" s="215"/>
      <c r="KJ9" s="215"/>
      <c r="KK9" s="215"/>
      <c r="KL9" s="215"/>
      <c r="KM9" s="215"/>
      <c r="KN9" s="215"/>
      <c r="KO9" s="215"/>
      <c r="KP9" s="215"/>
      <c r="KQ9" s="215"/>
      <c r="KR9" s="215"/>
      <c r="KS9" s="215"/>
      <c r="KT9" s="215"/>
      <c r="KU9" s="215"/>
      <c r="KV9" s="215"/>
      <c r="KW9" s="215"/>
      <c r="KX9" s="215"/>
      <c r="KY9" s="215"/>
      <c r="KZ9" s="215"/>
      <c r="LA9" s="215"/>
      <c r="LB9" s="215"/>
      <c r="LC9" s="215"/>
      <c r="LD9" s="215"/>
      <c r="LE9" s="215"/>
      <c r="LF9" s="215"/>
      <c r="LG9" s="215"/>
      <c r="LH9" s="215"/>
      <c r="LI9" s="215"/>
      <c r="LJ9" s="215"/>
      <c r="LK9" s="215"/>
      <c r="LL9" s="215"/>
      <c r="LM9" s="215"/>
      <c r="LN9" s="215"/>
      <c r="LO9" s="215"/>
      <c r="LP9" s="215"/>
      <c r="LQ9" s="215"/>
      <c r="LR9" s="215"/>
      <c r="LS9" s="215"/>
      <c r="LT9" s="215"/>
      <c r="LU9" s="215"/>
      <c r="LV9" s="215"/>
      <c r="LW9" s="215"/>
      <c r="LX9" s="215"/>
      <c r="LY9" s="215"/>
      <c r="LZ9" s="215"/>
      <c r="MA9" s="215"/>
      <c r="MB9" s="215"/>
      <c r="MC9" s="215"/>
      <c r="MD9" s="215"/>
      <c r="ME9" s="215"/>
      <c r="MF9" s="215"/>
      <c r="MG9" s="215"/>
      <c r="MH9" s="215"/>
      <c r="MI9" s="215"/>
      <c r="MJ9" s="215"/>
      <c r="MK9" s="215"/>
      <c r="ML9" s="215"/>
      <c r="MM9" s="215"/>
      <c r="MN9" s="215"/>
      <c r="MO9" s="215"/>
      <c r="MP9" s="215"/>
      <c r="MQ9" s="215"/>
      <c r="MR9" s="215"/>
      <c r="MS9" s="215"/>
      <c r="MT9" s="215"/>
      <c r="MU9" s="215"/>
      <c r="MV9" s="215"/>
      <c r="MW9" s="215"/>
      <c r="MX9" s="215"/>
      <c r="MY9" s="215"/>
      <c r="MZ9" s="215"/>
      <c r="NA9" s="215"/>
      <c r="NB9" s="215"/>
      <c r="NC9" s="215"/>
      <c r="ND9" s="216"/>
      <c r="NE9" s="196" t="s">
        <v>19</v>
      </c>
      <c r="NF9" s="197"/>
      <c r="NG9" s="197"/>
      <c r="NH9" s="197"/>
      <c r="NI9" s="197"/>
      <c r="NJ9" s="197"/>
      <c r="NK9" s="197"/>
      <c r="NL9" s="197"/>
      <c r="NM9" s="197"/>
      <c r="NN9" s="197"/>
      <c r="NO9" s="197"/>
      <c r="NP9" s="197"/>
      <c r="NQ9" s="197"/>
      <c r="NR9" s="198"/>
      <c r="NS9" s="196" t="s">
        <v>20</v>
      </c>
      <c r="NT9" s="197"/>
      <c r="NU9" s="197"/>
      <c r="NV9" s="197"/>
      <c r="NW9" s="197"/>
      <c r="NX9" s="197"/>
      <c r="NY9" s="197"/>
      <c r="NZ9" s="197"/>
      <c r="OA9" s="197"/>
      <c r="OB9" s="197"/>
      <c r="OC9" s="197"/>
      <c r="OD9" s="197"/>
      <c r="OE9" s="197"/>
      <c r="OF9" s="197"/>
      <c r="OG9" s="197"/>
      <c r="OH9" s="197"/>
      <c r="OI9" s="197"/>
      <c r="OJ9" s="197"/>
      <c r="OK9" s="197"/>
      <c r="OL9" s="197"/>
      <c r="OM9" s="197"/>
      <c r="ON9" s="197"/>
      <c r="OO9" s="197"/>
      <c r="OP9" s="197"/>
      <c r="OQ9" s="197"/>
      <c r="OR9" s="197"/>
      <c r="OS9" s="197"/>
      <c r="OT9" s="197"/>
      <c r="OU9" s="197"/>
      <c r="OV9" s="197"/>
      <c r="OW9" s="197"/>
      <c r="OX9" s="197"/>
      <c r="OY9" s="197"/>
      <c r="OZ9" s="197"/>
      <c r="PA9" s="197"/>
      <c r="PB9" s="197"/>
      <c r="PC9" s="197"/>
      <c r="PD9" s="197"/>
      <c r="PE9" s="198"/>
      <c r="PF9" s="214" t="s">
        <v>21</v>
      </c>
      <c r="PG9" s="215"/>
      <c r="PH9" s="215"/>
      <c r="PI9" s="215"/>
      <c r="PJ9" s="215"/>
      <c r="PK9" s="215"/>
      <c r="PL9" s="215"/>
      <c r="PM9" s="215"/>
      <c r="PN9" s="215"/>
      <c r="PO9" s="215"/>
      <c r="PP9" s="215"/>
      <c r="PQ9" s="215"/>
      <c r="PR9" s="215"/>
      <c r="PS9" s="215"/>
      <c r="PT9" s="215"/>
      <c r="PU9" s="215"/>
      <c r="PV9" s="215"/>
      <c r="PW9" s="215"/>
      <c r="PX9" s="216"/>
      <c r="PY9" s="231" t="s">
        <v>150</v>
      </c>
      <c r="PZ9" s="232"/>
      <c r="QA9" s="232"/>
      <c r="QB9" s="232"/>
      <c r="QC9" s="232"/>
      <c r="QD9" s="232"/>
      <c r="QE9" s="232"/>
      <c r="QF9" s="232"/>
      <c r="QG9" s="232"/>
      <c r="QH9" s="232"/>
      <c r="QI9" s="232"/>
      <c r="QJ9" s="232"/>
      <c r="QK9" s="232"/>
      <c r="QL9" s="233"/>
      <c r="QM9" s="196" t="s">
        <v>22</v>
      </c>
      <c r="QN9" s="197"/>
      <c r="QO9" s="197"/>
      <c r="QP9" s="197"/>
      <c r="QQ9" s="198"/>
      <c r="QR9" s="196" t="s">
        <v>23</v>
      </c>
      <c r="QS9" s="197"/>
      <c r="QT9" s="197"/>
      <c r="QU9" s="197"/>
      <c r="QV9" s="197"/>
      <c r="QW9" s="197"/>
      <c r="QX9" s="197"/>
      <c r="QY9" s="197"/>
      <c r="QZ9" s="197"/>
      <c r="RA9" s="197"/>
      <c r="RB9" s="197"/>
      <c r="RC9" s="197"/>
      <c r="RD9" s="197"/>
      <c r="RE9" s="198"/>
    </row>
    <row r="10" spans="1:476" s="15" customFormat="1" ht="21" customHeight="1" thickBot="1">
      <c r="A10" s="201"/>
      <c r="B10" s="204"/>
      <c r="C10" s="207"/>
      <c r="D10" s="211"/>
      <c r="E10" s="212"/>
      <c r="F10" s="212"/>
      <c r="G10" s="212"/>
      <c r="H10" s="213"/>
      <c r="I10" s="223">
        <v>1</v>
      </c>
      <c r="J10" s="221"/>
      <c r="K10" s="221"/>
      <c r="L10" s="221"/>
      <c r="M10" s="221"/>
      <c r="N10" s="221">
        <v>2</v>
      </c>
      <c r="O10" s="221"/>
      <c r="P10" s="221"/>
      <c r="Q10" s="221"/>
      <c r="R10" s="221"/>
      <c r="S10" s="221">
        <v>3</v>
      </c>
      <c r="T10" s="221"/>
      <c r="U10" s="221"/>
      <c r="V10" s="221"/>
      <c r="W10" s="221"/>
      <c r="X10" s="221">
        <v>4</v>
      </c>
      <c r="Y10" s="221"/>
      <c r="Z10" s="221"/>
      <c r="AA10" s="221"/>
      <c r="AB10" s="221"/>
      <c r="AC10" s="221" t="s">
        <v>60</v>
      </c>
      <c r="AD10" s="221"/>
      <c r="AE10" s="221"/>
      <c r="AF10" s="222"/>
      <c r="AG10" s="223">
        <v>5</v>
      </c>
      <c r="AH10" s="221"/>
      <c r="AI10" s="221"/>
      <c r="AJ10" s="221"/>
      <c r="AK10" s="222"/>
      <c r="AL10" s="223">
        <v>6</v>
      </c>
      <c r="AM10" s="221"/>
      <c r="AN10" s="221"/>
      <c r="AO10" s="221"/>
      <c r="AP10" s="221"/>
      <c r="AQ10" s="221">
        <v>7</v>
      </c>
      <c r="AR10" s="221"/>
      <c r="AS10" s="221"/>
      <c r="AT10" s="221"/>
      <c r="AU10" s="221"/>
      <c r="AV10" s="221" t="s">
        <v>60</v>
      </c>
      <c r="AW10" s="221"/>
      <c r="AX10" s="221"/>
      <c r="AY10" s="222"/>
      <c r="AZ10" s="223">
        <v>8</v>
      </c>
      <c r="BA10" s="221"/>
      <c r="BB10" s="221"/>
      <c r="BC10" s="221"/>
      <c r="BD10" s="222"/>
      <c r="BE10" s="223">
        <v>9</v>
      </c>
      <c r="BF10" s="221"/>
      <c r="BG10" s="221"/>
      <c r="BH10" s="221"/>
      <c r="BI10" s="222"/>
      <c r="BJ10" s="223">
        <v>10</v>
      </c>
      <c r="BK10" s="221"/>
      <c r="BL10" s="221"/>
      <c r="BM10" s="221"/>
      <c r="BN10" s="221"/>
      <c r="BO10" s="221">
        <v>11</v>
      </c>
      <c r="BP10" s="221"/>
      <c r="BQ10" s="221"/>
      <c r="BR10" s="221"/>
      <c r="BS10" s="221"/>
      <c r="BT10" s="221" t="s">
        <v>60</v>
      </c>
      <c r="BU10" s="221"/>
      <c r="BV10" s="221"/>
      <c r="BW10" s="222"/>
      <c r="BX10" s="223">
        <v>12</v>
      </c>
      <c r="BY10" s="221"/>
      <c r="BZ10" s="221"/>
      <c r="CA10" s="221"/>
      <c r="CB10" s="221"/>
      <c r="CC10" s="221">
        <v>13</v>
      </c>
      <c r="CD10" s="221"/>
      <c r="CE10" s="221"/>
      <c r="CF10" s="221"/>
      <c r="CG10" s="221"/>
      <c r="CH10" s="221">
        <v>14</v>
      </c>
      <c r="CI10" s="221"/>
      <c r="CJ10" s="221"/>
      <c r="CK10" s="221"/>
      <c r="CL10" s="221"/>
      <c r="CM10" s="221">
        <v>15</v>
      </c>
      <c r="CN10" s="221"/>
      <c r="CO10" s="221"/>
      <c r="CP10" s="221"/>
      <c r="CQ10" s="221"/>
      <c r="CR10" s="221">
        <v>16</v>
      </c>
      <c r="CS10" s="221"/>
      <c r="CT10" s="221"/>
      <c r="CU10" s="221"/>
      <c r="CV10" s="221"/>
      <c r="CW10" s="221">
        <v>17</v>
      </c>
      <c r="CX10" s="221"/>
      <c r="CY10" s="221"/>
      <c r="CZ10" s="221"/>
      <c r="DA10" s="221"/>
      <c r="DB10" s="221" t="s">
        <v>60</v>
      </c>
      <c r="DC10" s="221"/>
      <c r="DD10" s="221"/>
      <c r="DE10" s="222"/>
      <c r="DF10" s="223">
        <v>18</v>
      </c>
      <c r="DG10" s="221"/>
      <c r="DH10" s="221"/>
      <c r="DI10" s="221"/>
      <c r="DJ10" s="221"/>
      <c r="DK10" s="221">
        <v>19</v>
      </c>
      <c r="DL10" s="221"/>
      <c r="DM10" s="221"/>
      <c r="DN10" s="221"/>
      <c r="DO10" s="221"/>
      <c r="DP10" s="221" t="s">
        <v>60</v>
      </c>
      <c r="DQ10" s="221"/>
      <c r="DR10" s="221"/>
      <c r="DS10" s="222"/>
      <c r="DT10" s="223">
        <v>20</v>
      </c>
      <c r="DU10" s="221"/>
      <c r="DV10" s="221"/>
      <c r="DW10" s="221"/>
      <c r="DX10" s="221"/>
      <c r="DY10" s="221">
        <v>21</v>
      </c>
      <c r="DZ10" s="221"/>
      <c r="EA10" s="221"/>
      <c r="EB10" s="221"/>
      <c r="EC10" s="221"/>
      <c r="ED10" s="221">
        <v>22</v>
      </c>
      <c r="EE10" s="221"/>
      <c r="EF10" s="221"/>
      <c r="EG10" s="221"/>
      <c r="EH10" s="221"/>
      <c r="EI10" s="221">
        <v>23</v>
      </c>
      <c r="EJ10" s="221"/>
      <c r="EK10" s="221"/>
      <c r="EL10" s="221"/>
      <c r="EM10" s="221"/>
      <c r="EN10" s="221">
        <v>24</v>
      </c>
      <c r="EO10" s="221"/>
      <c r="EP10" s="221"/>
      <c r="EQ10" s="221"/>
      <c r="ER10" s="221"/>
      <c r="ES10" s="221">
        <v>25</v>
      </c>
      <c r="ET10" s="221"/>
      <c r="EU10" s="221"/>
      <c r="EV10" s="221"/>
      <c r="EW10" s="221"/>
      <c r="EX10" s="225">
        <v>26</v>
      </c>
      <c r="EY10" s="226"/>
      <c r="EZ10" s="226"/>
      <c r="FA10" s="226"/>
      <c r="FB10" s="226"/>
      <c r="FC10" s="221" t="s">
        <v>60</v>
      </c>
      <c r="FD10" s="221"/>
      <c r="FE10" s="221"/>
      <c r="FF10" s="225"/>
      <c r="FG10" s="223">
        <v>27</v>
      </c>
      <c r="FH10" s="221"/>
      <c r="FI10" s="221"/>
      <c r="FJ10" s="221"/>
      <c r="FK10" s="221"/>
      <c r="FL10" s="221">
        <v>28</v>
      </c>
      <c r="FM10" s="221"/>
      <c r="FN10" s="221"/>
      <c r="FO10" s="221"/>
      <c r="FP10" s="221"/>
      <c r="FQ10" s="221">
        <v>29</v>
      </c>
      <c r="FR10" s="221"/>
      <c r="FS10" s="221"/>
      <c r="FT10" s="221"/>
      <c r="FU10" s="221"/>
      <c r="FV10" s="221" t="s">
        <v>60</v>
      </c>
      <c r="FW10" s="221"/>
      <c r="FX10" s="221"/>
      <c r="FY10" s="222"/>
      <c r="FZ10" s="223">
        <v>30</v>
      </c>
      <c r="GA10" s="221"/>
      <c r="GB10" s="221"/>
      <c r="GC10" s="221"/>
      <c r="GD10" s="221"/>
      <c r="GE10" s="221">
        <v>31</v>
      </c>
      <c r="GF10" s="221"/>
      <c r="GG10" s="221"/>
      <c r="GH10" s="221"/>
      <c r="GI10" s="221"/>
      <c r="GJ10" s="225">
        <v>32</v>
      </c>
      <c r="GK10" s="226"/>
      <c r="GL10" s="226"/>
      <c r="GM10" s="226"/>
      <c r="GN10" s="227"/>
      <c r="GO10" s="225">
        <v>33</v>
      </c>
      <c r="GP10" s="226"/>
      <c r="GQ10" s="226"/>
      <c r="GR10" s="226"/>
      <c r="GS10" s="227"/>
      <c r="GT10" s="221" t="s">
        <v>60</v>
      </c>
      <c r="GU10" s="221"/>
      <c r="GV10" s="221"/>
      <c r="GW10" s="225"/>
      <c r="GX10" s="223">
        <v>34</v>
      </c>
      <c r="GY10" s="221"/>
      <c r="GZ10" s="221"/>
      <c r="HA10" s="221"/>
      <c r="HB10" s="221"/>
      <c r="HC10" s="221">
        <v>35</v>
      </c>
      <c r="HD10" s="221"/>
      <c r="HE10" s="221"/>
      <c r="HF10" s="221"/>
      <c r="HG10" s="221"/>
      <c r="HH10" s="221">
        <v>36</v>
      </c>
      <c r="HI10" s="221"/>
      <c r="HJ10" s="221"/>
      <c r="HK10" s="221"/>
      <c r="HL10" s="221"/>
      <c r="HM10" s="221">
        <v>37</v>
      </c>
      <c r="HN10" s="221"/>
      <c r="HO10" s="221"/>
      <c r="HP10" s="221"/>
      <c r="HQ10" s="221"/>
      <c r="HR10" s="221">
        <v>38</v>
      </c>
      <c r="HS10" s="221"/>
      <c r="HT10" s="221"/>
      <c r="HU10" s="221"/>
      <c r="HV10" s="221"/>
      <c r="HW10" s="221">
        <v>39</v>
      </c>
      <c r="HX10" s="221"/>
      <c r="HY10" s="221"/>
      <c r="HZ10" s="221"/>
      <c r="IA10" s="221"/>
      <c r="IB10" s="225">
        <v>40</v>
      </c>
      <c r="IC10" s="226"/>
      <c r="ID10" s="226"/>
      <c r="IE10" s="226"/>
      <c r="IF10" s="227"/>
      <c r="IG10" s="225">
        <v>41</v>
      </c>
      <c r="IH10" s="226"/>
      <c r="II10" s="226"/>
      <c r="IJ10" s="226"/>
      <c r="IK10" s="227"/>
      <c r="IL10" s="221" t="s">
        <v>60</v>
      </c>
      <c r="IM10" s="221"/>
      <c r="IN10" s="221"/>
      <c r="IO10" s="225"/>
      <c r="IP10" s="223">
        <v>42</v>
      </c>
      <c r="IQ10" s="221"/>
      <c r="IR10" s="221"/>
      <c r="IS10" s="221"/>
      <c r="IT10" s="222"/>
      <c r="IU10" s="223">
        <v>43</v>
      </c>
      <c r="IV10" s="221"/>
      <c r="IW10" s="221"/>
      <c r="IX10" s="221"/>
      <c r="IY10" s="221"/>
      <c r="IZ10" s="221">
        <v>44</v>
      </c>
      <c r="JA10" s="221"/>
      <c r="JB10" s="221"/>
      <c r="JC10" s="221"/>
      <c r="JD10" s="221"/>
      <c r="JE10" s="221">
        <v>45</v>
      </c>
      <c r="JF10" s="221"/>
      <c r="JG10" s="221"/>
      <c r="JH10" s="221"/>
      <c r="JI10" s="221"/>
      <c r="JJ10" s="221">
        <v>46</v>
      </c>
      <c r="JK10" s="221"/>
      <c r="JL10" s="221"/>
      <c r="JM10" s="221"/>
      <c r="JN10" s="221"/>
      <c r="JO10" s="221">
        <v>47</v>
      </c>
      <c r="JP10" s="221"/>
      <c r="JQ10" s="221"/>
      <c r="JR10" s="221"/>
      <c r="JS10" s="221"/>
      <c r="JT10" s="221">
        <v>48</v>
      </c>
      <c r="JU10" s="221"/>
      <c r="JV10" s="221"/>
      <c r="JW10" s="221"/>
      <c r="JX10" s="221"/>
      <c r="JY10" s="221">
        <v>49</v>
      </c>
      <c r="JZ10" s="221"/>
      <c r="KA10" s="221"/>
      <c r="KB10" s="221"/>
      <c r="KC10" s="221"/>
      <c r="KD10" s="221">
        <v>50</v>
      </c>
      <c r="KE10" s="221"/>
      <c r="KF10" s="221"/>
      <c r="KG10" s="221"/>
      <c r="KH10" s="221"/>
      <c r="KI10" s="221">
        <v>51</v>
      </c>
      <c r="KJ10" s="221"/>
      <c r="KK10" s="221"/>
      <c r="KL10" s="221"/>
      <c r="KM10" s="221"/>
      <c r="KN10" s="221">
        <v>52</v>
      </c>
      <c r="KO10" s="221"/>
      <c r="KP10" s="221"/>
      <c r="KQ10" s="221"/>
      <c r="KR10" s="221"/>
      <c r="KS10" s="221">
        <v>53</v>
      </c>
      <c r="KT10" s="221"/>
      <c r="KU10" s="221"/>
      <c r="KV10" s="221"/>
      <c r="KW10" s="221"/>
      <c r="KX10" s="221">
        <v>54</v>
      </c>
      <c r="KY10" s="221"/>
      <c r="KZ10" s="221"/>
      <c r="LA10" s="221"/>
      <c r="LB10" s="221"/>
      <c r="LC10" s="221">
        <v>55</v>
      </c>
      <c r="LD10" s="221"/>
      <c r="LE10" s="221"/>
      <c r="LF10" s="221"/>
      <c r="LG10" s="221"/>
      <c r="LH10" s="225">
        <v>56</v>
      </c>
      <c r="LI10" s="226"/>
      <c r="LJ10" s="226"/>
      <c r="LK10" s="226"/>
      <c r="LL10" s="227"/>
      <c r="LM10" s="225">
        <v>57</v>
      </c>
      <c r="LN10" s="226"/>
      <c r="LO10" s="226"/>
      <c r="LP10" s="226"/>
      <c r="LQ10" s="227"/>
      <c r="LR10" s="225">
        <v>58</v>
      </c>
      <c r="LS10" s="226"/>
      <c r="LT10" s="226"/>
      <c r="LU10" s="226"/>
      <c r="LV10" s="227"/>
      <c r="LW10" s="225">
        <v>59</v>
      </c>
      <c r="LX10" s="226"/>
      <c r="LY10" s="226"/>
      <c r="LZ10" s="226"/>
      <c r="MA10" s="227"/>
      <c r="MB10" s="225">
        <v>60</v>
      </c>
      <c r="MC10" s="226"/>
      <c r="MD10" s="226"/>
      <c r="ME10" s="226"/>
      <c r="MF10" s="227"/>
      <c r="MG10" s="225">
        <v>61</v>
      </c>
      <c r="MH10" s="226"/>
      <c r="MI10" s="226"/>
      <c r="MJ10" s="226"/>
      <c r="MK10" s="227"/>
      <c r="ML10" s="225">
        <v>62</v>
      </c>
      <c r="MM10" s="226"/>
      <c r="MN10" s="226"/>
      <c r="MO10" s="226"/>
      <c r="MP10" s="227"/>
      <c r="MQ10" s="225">
        <v>63</v>
      </c>
      <c r="MR10" s="226"/>
      <c r="MS10" s="226"/>
      <c r="MT10" s="226"/>
      <c r="MU10" s="227"/>
      <c r="MV10" s="225">
        <v>64</v>
      </c>
      <c r="MW10" s="226"/>
      <c r="MX10" s="226"/>
      <c r="MY10" s="226"/>
      <c r="MZ10" s="227"/>
      <c r="NA10" s="221" t="s">
        <v>60</v>
      </c>
      <c r="NB10" s="221"/>
      <c r="NC10" s="221"/>
      <c r="ND10" s="222"/>
      <c r="NE10" s="223">
        <v>65</v>
      </c>
      <c r="NF10" s="221"/>
      <c r="NG10" s="221"/>
      <c r="NH10" s="221"/>
      <c r="NI10" s="221"/>
      <c r="NJ10" s="221">
        <v>66</v>
      </c>
      <c r="NK10" s="221"/>
      <c r="NL10" s="221"/>
      <c r="NM10" s="221"/>
      <c r="NN10" s="221"/>
      <c r="NO10" s="221" t="s">
        <v>60</v>
      </c>
      <c r="NP10" s="221"/>
      <c r="NQ10" s="221"/>
      <c r="NR10" s="222"/>
      <c r="NS10" s="223">
        <v>67</v>
      </c>
      <c r="NT10" s="221"/>
      <c r="NU10" s="221"/>
      <c r="NV10" s="221"/>
      <c r="NW10" s="221"/>
      <c r="NX10" s="221">
        <v>68</v>
      </c>
      <c r="NY10" s="221"/>
      <c r="NZ10" s="221"/>
      <c r="OA10" s="221"/>
      <c r="OB10" s="221"/>
      <c r="OC10" s="221">
        <v>69</v>
      </c>
      <c r="OD10" s="221"/>
      <c r="OE10" s="221"/>
      <c r="OF10" s="221"/>
      <c r="OG10" s="221"/>
      <c r="OH10" s="221">
        <v>70</v>
      </c>
      <c r="OI10" s="221"/>
      <c r="OJ10" s="221"/>
      <c r="OK10" s="221"/>
      <c r="OL10" s="221"/>
      <c r="OM10" s="221">
        <v>71</v>
      </c>
      <c r="ON10" s="221"/>
      <c r="OO10" s="221"/>
      <c r="OP10" s="221"/>
      <c r="OQ10" s="221"/>
      <c r="OR10" s="225">
        <v>72</v>
      </c>
      <c r="OS10" s="226"/>
      <c r="OT10" s="226"/>
      <c r="OU10" s="226"/>
      <c r="OV10" s="227"/>
      <c r="OW10" s="225">
        <v>73</v>
      </c>
      <c r="OX10" s="226"/>
      <c r="OY10" s="226"/>
      <c r="OZ10" s="226"/>
      <c r="PA10" s="227"/>
      <c r="PB10" s="221" t="s">
        <v>60</v>
      </c>
      <c r="PC10" s="221"/>
      <c r="PD10" s="221"/>
      <c r="PE10" s="222"/>
      <c r="PF10" s="228">
        <v>74</v>
      </c>
      <c r="PG10" s="229"/>
      <c r="PH10" s="229"/>
      <c r="PI10" s="229"/>
      <c r="PJ10" s="229"/>
      <c r="PK10" s="229">
        <v>75</v>
      </c>
      <c r="PL10" s="229"/>
      <c r="PM10" s="229"/>
      <c r="PN10" s="229"/>
      <c r="PO10" s="229"/>
      <c r="PP10" s="225">
        <v>76</v>
      </c>
      <c r="PQ10" s="226"/>
      <c r="PR10" s="226"/>
      <c r="PS10" s="226"/>
      <c r="PT10" s="227"/>
      <c r="PU10" s="229" t="s">
        <v>60</v>
      </c>
      <c r="PV10" s="229"/>
      <c r="PW10" s="229"/>
      <c r="PX10" s="230"/>
      <c r="PY10" s="234">
        <v>77</v>
      </c>
      <c r="PZ10" s="226"/>
      <c r="QA10" s="226"/>
      <c r="QB10" s="226"/>
      <c r="QC10" s="226"/>
      <c r="QD10" s="221">
        <v>78</v>
      </c>
      <c r="QE10" s="221"/>
      <c r="QF10" s="221"/>
      <c r="QG10" s="221"/>
      <c r="QH10" s="221"/>
      <c r="QI10" s="229" t="s">
        <v>60</v>
      </c>
      <c r="QJ10" s="229"/>
      <c r="QK10" s="229"/>
      <c r="QL10" s="230"/>
      <c r="QM10" s="223">
        <v>79</v>
      </c>
      <c r="QN10" s="221"/>
      <c r="QO10" s="221"/>
      <c r="QP10" s="221"/>
      <c r="QQ10" s="222"/>
      <c r="QR10" s="223">
        <v>80</v>
      </c>
      <c r="QS10" s="221"/>
      <c r="QT10" s="221"/>
      <c r="QU10" s="221"/>
      <c r="QV10" s="221"/>
      <c r="QW10" s="221">
        <v>81</v>
      </c>
      <c r="QX10" s="221"/>
      <c r="QY10" s="221"/>
      <c r="QZ10" s="221"/>
      <c r="RA10" s="221"/>
      <c r="RB10" s="221" t="s">
        <v>60</v>
      </c>
      <c r="RC10" s="221"/>
      <c r="RD10" s="221"/>
      <c r="RE10" s="222"/>
    </row>
    <row r="11" spans="1:476" s="4" customFormat="1" ht="108.75" customHeight="1">
      <c r="A11" s="202"/>
      <c r="B11" s="205"/>
      <c r="C11" s="207"/>
      <c r="D11" s="147" t="s">
        <v>25</v>
      </c>
      <c r="E11" s="148" t="s">
        <v>25</v>
      </c>
      <c r="F11" s="148" t="s">
        <v>26</v>
      </c>
      <c r="G11" s="148" t="s">
        <v>26</v>
      </c>
      <c r="H11" s="149" t="s">
        <v>56</v>
      </c>
      <c r="I11" s="106" t="s">
        <v>25</v>
      </c>
      <c r="J11" s="5" t="s">
        <v>25</v>
      </c>
      <c r="K11" s="5" t="s">
        <v>26</v>
      </c>
      <c r="L11" s="5" t="s">
        <v>26</v>
      </c>
      <c r="M11" s="59" t="s">
        <v>56</v>
      </c>
      <c r="N11" s="5" t="s">
        <v>25</v>
      </c>
      <c r="O11" s="5" t="s">
        <v>25</v>
      </c>
      <c r="P11" s="5" t="s">
        <v>26</v>
      </c>
      <c r="Q11" s="5" t="s">
        <v>26</v>
      </c>
      <c r="R11" s="59" t="s">
        <v>56</v>
      </c>
      <c r="S11" s="5" t="s">
        <v>25</v>
      </c>
      <c r="T11" s="5" t="s">
        <v>25</v>
      </c>
      <c r="U11" s="5" t="s">
        <v>26</v>
      </c>
      <c r="V11" s="5" t="s">
        <v>26</v>
      </c>
      <c r="W11" s="59" t="s">
        <v>56</v>
      </c>
      <c r="X11" s="5" t="s">
        <v>25</v>
      </c>
      <c r="Y11" s="5" t="s">
        <v>25</v>
      </c>
      <c r="Z11" s="5" t="s">
        <v>26</v>
      </c>
      <c r="AA11" s="5" t="s">
        <v>26</v>
      </c>
      <c r="AB11" s="59" t="s">
        <v>56</v>
      </c>
      <c r="AC11" s="5" t="s">
        <v>25</v>
      </c>
      <c r="AD11" s="5" t="s">
        <v>25</v>
      </c>
      <c r="AE11" s="5" t="s">
        <v>26</v>
      </c>
      <c r="AF11" s="107" t="s">
        <v>26</v>
      </c>
      <c r="AG11" s="106" t="s">
        <v>25</v>
      </c>
      <c r="AH11" s="5" t="s">
        <v>25</v>
      </c>
      <c r="AI11" s="5" t="s">
        <v>26</v>
      </c>
      <c r="AJ11" s="5" t="s">
        <v>26</v>
      </c>
      <c r="AK11" s="122" t="s">
        <v>56</v>
      </c>
      <c r="AL11" s="106" t="s">
        <v>25</v>
      </c>
      <c r="AM11" s="5" t="s">
        <v>25</v>
      </c>
      <c r="AN11" s="5" t="s">
        <v>26</v>
      </c>
      <c r="AO11" s="5" t="s">
        <v>26</v>
      </c>
      <c r="AP11" s="59" t="s">
        <v>56</v>
      </c>
      <c r="AQ11" s="5" t="s">
        <v>25</v>
      </c>
      <c r="AR11" s="5" t="s">
        <v>25</v>
      </c>
      <c r="AS11" s="5" t="s">
        <v>26</v>
      </c>
      <c r="AT11" s="5" t="s">
        <v>26</v>
      </c>
      <c r="AU11" s="59" t="s">
        <v>56</v>
      </c>
      <c r="AV11" s="5" t="s">
        <v>25</v>
      </c>
      <c r="AW11" s="5" t="s">
        <v>25</v>
      </c>
      <c r="AX11" s="5" t="s">
        <v>26</v>
      </c>
      <c r="AY11" s="107" t="s">
        <v>26</v>
      </c>
      <c r="AZ11" s="106" t="s">
        <v>25</v>
      </c>
      <c r="BA11" s="5" t="s">
        <v>25</v>
      </c>
      <c r="BB11" s="5" t="s">
        <v>26</v>
      </c>
      <c r="BC11" s="5" t="s">
        <v>26</v>
      </c>
      <c r="BD11" s="122" t="s">
        <v>56</v>
      </c>
      <c r="BE11" s="106" t="s">
        <v>25</v>
      </c>
      <c r="BF11" s="5" t="s">
        <v>25</v>
      </c>
      <c r="BG11" s="5" t="s">
        <v>26</v>
      </c>
      <c r="BH11" s="5" t="s">
        <v>26</v>
      </c>
      <c r="BI11" s="122" t="s">
        <v>56</v>
      </c>
      <c r="BJ11" s="106" t="s">
        <v>25</v>
      </c>
      <c r="BK11" s="5" t="s">
        <v>25</v>
      </c>
      <c r="BL11" s="5" t="s">
        <v>26</v>
      </c>
      <c r="BM11" s="5" t="s">
        <v>26</v>
      </c>
      <c r="BN11" s="59" t="s">
        <v>56</v>
      </c>
      <c r="BO11" s="5" t="s">
        <v>25</v>
      </c>
      <c r="BP11" s="5" t="s">
        <v>25</v>
      </c>
      <c r="BQ11" s="5" t="s">
        <v>26</v>
      </c>
      <c r="BR11" s="5" t="s">
        <v>26</v>
      </c>
      <c r="BS11" s="59" t="s">
        <v>56</v>
      </c>
      <c r="BT11" s="5" t="s">
        <v>25</v>
      </c>
      <c r="BU11" s="5" t="s">
        <v>25</v>
      </c>
      <c r="BV11" s="5" t="s">
        <v>26</v>
      </c>
      <c r="BW11" s="107" t="s">
        <v>26</v>
      </c>
      <c r="BX11" s="106" t="s">
        <v>25</v>
      </c>
      <c r="BY11" s="5" t="s">
        <v>25</v>
      </c>
      <c r="BZ11" s="5" t="s">
        <v>26</v>
      </c>
      <c r="CA11" s="5" t="s">
        <v>26</v>
      </c>
      <c r="CB11" s="59" t="s">
        <v>56</v>
      </c>
      <c r="CC11" s="5" t="s">
        <v>25</v>
      </c>
      <c r="CD11" s="5" t="s">
        <v>25</v>
      </c>
      <c r="CE11" s="5" t="s">
        <v>26</v>
      </c>
      <c r="CF11" s="5" t="s">
        <v>26</v>
      </c>
      <c r="CG11" s="59" t="s">
        <v>56</v>
      </c>
      <c r="CH11" s="5" t="s">
        <v>25</v>
      </c>
      <c r="CI11" s="5" t="s">
        <v>25</v>
      </c>
      <c r="CJ11" s="5" t="s">
        <v>26</v>
      </c>
      <c r="CK11" s="5" t="s">
        <v>26</v>
      </c>
      <c r="CL11" s="59" t="s">
        <v>56</v>
      </c>
      <c r="CM11" s="5" t="s">
        <v>25</v>
      </c>
      <c r="CN11" s="5" t="s">
        <v>25</v>
      </c>
      <c r="CO11" s="5" t="s">
        <v>26</v>
      </c>
      <c r="CP11" s="5" t="s">
        <v>26</v>
      </c>
      <c r="CQ11" s="59" t="s">
        <v>56</v>
      </c>
      <c r="CR11" s="5" t="s">
        <v>25</v>
      </c>
      <c r="CS11" s="5" t="s">
        <v>25</v>
      </c>
      <c r="CT11" s="5" t="s">
        <v>26</v>
      </c>
      <c r="CU11" s="5" t="s">
        <v>26</v>
      </c>
      <c r="CV11" s="59" t="s">
        <v>56</v>
      </c>
      <c r="CW11" s="5" t="s">
        <v>25</v>
      </c>
      <c r="CX11" s="5" t="s">
        <v>25</v>
      </c>
      <c r="CY11" s="5" t="s">
        <v>26</v>
      </c>
      <c r="CZ11" s="5" t="s">
        <v>26</v>
      </c>
      <c r="DA11" s="59" t="s">
        <v>56</v>
      </c>
      <c r="DB11" s="5" t="s">
        <v>25</v>
      </c>
      <c r="DC11" s="5" t="s">
        <v>25</v>
      </c>
      <c r="DD11" s="5" t="s">
        <v>26</v>
      </c>
      <c r="DE11" s="107" t="s">
        <v>26</v>
      </c>
      <c r="DF11" s="106" t="s">
        <v>25</v>
      </c>
      <c r="DG11" s="5" t="s">
        <v>25</v>
      </c>
      <c r="DH11" s="5" t="s">
        <v>26</v>
      </c>
      <c r="DI11" s="5" t="s">
        <v>26</v>
      </c>
      <c r="DJ11" s="59" t="s">
        <v>56</v>
      </c>
      <c r="DK11" s="5" t="s">
        <v>25</v>
      </c>
      <c r="DL11" s="5" t="s">
        <v>25</v>
      </c>
      <c r="DM11" s="5" t="s">
        <v>26</v>
      </c>
      <c r="DN11" s="5" t="s">
        <v>26</v>
      </c>
      <c r="DO11" s="59" t="s">
        <v>56</v>
      </c>
      <c r="DP11" s="5" t="s">
        <v>25</v>
      </c>
      <c r="DQ11" s="5" t="s">
        <v>25</v>
      </c>
      <c r="DR11" s="5" t="s">
        <v>26</v>
      </c>
      <c r="DS11" s="107" t="s">
        <v>26</v>
      </c>
      <c r="DT11" s="106" t="s">
        <v>25</v>
      </c>
      <c r="DU11" s="5" t="s">
        <v>25</v>
      </c>
      <c r="DV11" s="5" t="s">
        <v>26</v>
      </c>
      <c r="DW11" s="5" t="s">
        <v>26</v>
      </c>
      <c r="DX11" s="59" t="s">
        <v>56</v>
      </c>
      <c r="DY11" s="5" t="s">
        <v>25</v>
      </c>
      <c r="DZ11" s="5" t="s">
        <v>25</v>
      </c>
      <c r="EA11" s="5" t="s">
        <v>26</v>
      </c>
      <c r="EB11" s="5" t="s">
        <v>26</v>
      </c>
      <c r="EC11" s="59" t="s">
        <v>56</v>
      </c>
      <c r="ED11" s="5" t="s">
        <v>25</v>
      </c>
      <c r="EE11" s="5" t="s">
        <v>25</v>
      </c>
      <c r="EF11" s="5" t="s">
        <v>26</v>
      </c>
      <c r="EG11" s="5" t="s">
        <v>26</v>
      </c>
      <c r="EH11" s="59" t="s">
        <v>56</v>
      </c>
      <c r="EI11" s="5" t="s">
        <v>25</v>
      </c>
      <c r="EJ11" s="5" t="s">
        <v>25</v>
      </c>
      <c r="EK11" s="5" t="s">
        <v>26</v>
      </c>
      <c r="EL11" s="5" t="s">
        <v>26</v>
      </c>
      <c r="EM11" s="59" t="s">
        <v>56</v>
      </c>
      <c r="EN11" s="5" t="s">
        <v>25</v>
      </c>
      <c r="EO11" s="5" t="s">
        <v>25</v>
      </c>
      <c r="EP11" s="5" t="s">
        <v>26</v>
      </c>
      <c r="EQ11" s="5" t="s">
        <v>26</v>
      </c>
      <c r="ER11" s="59" t="s">
        <v>56</v>
      </c>
      <c r="ES11" s="5" t="s">
        <v>25</v>
      </c>
      <c r="ET11" s="5" t="s">
        <v>25</v>
      </c>
      <c r="EU11" s="5" t="s">
        <v>26</v>
      </c>
      <c r="EV11" s="5" t="s">
        <v>26</v>
      </c>
      <c r="EW11" s="59" t="s">
        <v>56</v>
      </c>
      <c r="EX11" s="5" t="s">
        <v>25</v>
      </c>
      <c r="EY11" s="5" t="s">
        <v>25</v>
      </c>
      <c r="EZ11" s="5" t="s">
        <v>26</v>
      </c>
      <c r="FA11" s="5" t="s">
        <v>26</v>
      </c>
      <c r="FB11" s="59" t="s">
        <v>56</v>
      </c>
      <c r="FC11" s="5" t="s">
        <v>25</v>
      </c>
      <c r="FD11" s="5" t="s">
        <v>25</v>
      </c>
      <c r="FE11" s="5" t="s">
        <v>26</v>
      </c>
      <c r="FF11" s="61" t="s">
        <v>26</v>
      </c>
      <c r="FG11" s="106" t="s">
        <v>25</v>
      </c>
      <c r="FH11" s="5" t="s">
        <v>25</v>
      </c>
      <c r="FI11" s="5" t="s">
        <v>26</v>
      </c>
      <c r="FJ11" s="5" t="s">
        <v>26</v>
      </c>
      <c r="FK11" s="59" t="s">
        <v>56</v>
      </c>
      <c r="FL11" s="5" t="s">
        <v>25</v>
      </c>
      <c r="FM11" s="5" t="s">
        <v>25</v>
      </c>
      <c r="FN11" s="5" t="s">
        <v>26</v>
      </c>
      <c r="FO11" s="5" t="s">
        <v>26</v>
      </c>
      <c r="FP11" s="59" t="s">
        <v>56</v>
      </c>
      <c r="FQ11" s="5" t="s">
        <v>25</v>
      </c>
      <c r="FR11" s="5" t="s">
        <v>25</v>
      </c>
      <c r="FS11" s="5" t="s">
        <v>26</v>
      </c>
      <c r="FT11" s="5" t="s">
        <v>26</v>
      </c>
      <c r="FU11" s="59" t="s">
        <v>56</v>
      </c>
      <c r="FV11" s="5" t="s">
        <v>25</v>
      </c>
      <c r="FW11" s="5" t="s">
        <v>25</v>
      </c>
      <c r="FX11" s="5" t="s">
        <v>26</v>
      </c>
      <c r="FY11" s="107" t="s">
        <v>26</v>
      </c>
      <c r="FZ11" s="106" t="s">
        <v>25</v>
      </c>
      <c r="GA11" s="5" t="s">
        <v>25</v>
      </c>
      <c r="GB11" s="5" t="s">
        <v>26</v>
      </c>
      <c r="GC11" s="5" t="s">
        <v>26</v>
      </c>
      <c r="GD11" s="59" t="s">
        <v>56</v>
      </c>
      <c r="GE11" s="5" t="s">
        <v>25</v>
      </c>
      <c r="GF11" s="5" t="s">
        <v>25</v>
      </c>
      <c r="GG11" s="5" t="s">
        <v>26</v>
      </c>
      <c r="GH11" s="5" t="s">
        <v>26</v>
      </c>
      <c r="GI11" s="59" t="s">
        <v>56</v>
      </c>
      <c r="GJ11" s="106" t="s">
        <v>25</v>
      </c>
      <c r="GK11" s="5" t="s">
        <v>25</v>
      </c>
      <c r="GL11" s="5" t="s">
        <v>26</v>
      </c>
      <c r="GM11" s="5" t="s">
        <v>26</v>
      </c>
      <c r="GN11" s="59" t="s">
        <v>56</v>
      </c>
      <c r="GO11" s="106" t="s">
        <v>25</v>
      </c>
      <c r="GP11" s="5" t="s">
        <v>25</v>
      </c>
      <c r="GQ11" s="5" t="s">
        <v>26</v>
      </c>
      <c r="GR11" s="5" t="s">
        <v>26</v>
      </c>
      <c r="GS11" s="59" t="s">
        <v>56</v>
      </c>
      <c r="GT11" s="5" t="s">
        <v>25</v>
      </c>
      <c r="GU11" s="5" t="s">
        <v>25</v>
      </c>
      <c r="GV11" s="5" t="s">
        <v>26</v>
      </c>
      <c r="GW11" s="61" t="s">
        <v>26</v>
      </c>
      <c r="GX11" s="106" t="s">
        <v>25</v>
      </c>
      <c r="GY11" s="5" t="s">
        <v>25</v>
      </c>
      <c r="GZ11" s="5" t="s">
        <v>26</v>
      </c>
      <c r="HA11" s="5" t="s">
        <v>26</v>
      </c>
      <c r="HB11" s="59" t="s">
        <v>56</v>
      </c>
      <c r="HC11" s="5" t="s">
        <v>25</v>
      </c>
      <c r="HD11" s="5" t="s">
        <v>25</v>
      </c>
      <c r="HE11" s="5" t="s">
        <v>26</v>
      </c>
      <c r="HF11" s="5" t="s">
        <v>26</v>
      </c>
      <c r="HG11" s="59" t="s">
        <v>56</v>
      </c>
      <c r="HH11" s="5" t="s">
        <v>25</v>
      </c>
      <c r="HI11" s="5" t="s">
        <v>25</v>
      </c>
      <c r="HJ11" s="5" t="s">
        <v>26</v>
      </c>
      <c r="HK11" s="5" t="s">
        <v>26</v>
      </c>
      <c r="HL11" s="59" t="s">
        <v>56</v>
      </c>
      <c r="HM11" s="5" t="s">
        <v>25</v>
      </c>
      <c r="HN11" s="5" t="s">
        <v>25</v>
      </c>
      <c r="HO11" s="5" t="s">
        <v>26</v>
      </c>
      <c r="HP11" s="5" t="s">
        <v>26</v>
      </c>
      <c r="HQ11" s="59" t="s">
        <v>56</v>
      </c>
      <c r="HR11" s="5" t="s">
        <v>25</v>
      </c>
      <c r="HS11" s="5" t="s">
        <v>25</v>
      </c>
      <c r="HT11" s="5" t="s">
        <v>26</v>
      </c>
      <c r="HU11" s="5" t="s">
        <v>26</v>
      </c>
      <c r="HV11" s="59" t="s">
        <v>56</v>
      </c>
      <c r="HW11" s="5" t="s">
        <v>25</v>
      </c>
      <c r="HX11" s="5" t="s">
        <v>25</v>
      </c>
      <c r="HY11" s="5" t="s">
        <v>26</v>
      </c>
      <c r="HZ11" s="5" t="s">
        <v>26</v>
      </c>
      <c r="IA11" s="59" t="s">
        <v>56</v>
      </c>
      <c r="IB11" s="5" t="s">
        <v>25</v>
      </c>
      <c r="IC11" s="5" t="s">
        <v>25</v>
      </c>
      <c r="ID11" s="5" t="s">
        <v>26</v>
      </c>
      <c r="IE11" s="5" t="s">
        <v>26</v>
      </c>
      <c r="IF11" s="59" t="s">
        <v>56</v>
      </c>
      <c r="IG11" s="5" t="s">
        <v>25</v>
      </c>
      <c r="IH11" s="5" t="s">
        <v>25</v>
      </c>
      <c r="II11" s="5" t="s">
        <v>26</v>
      </c>
      <c r="IJ11" s="5" t="s">
        <v>26</v>
      </c>
      <c r="IK11" s="59" t="s">
        <v>56</v>
      </c>
      <c r="IL11" s="5" t="s">
        <v>25</v>
      </c>
      <c r="IM11" s="5" t="s">
        <v>25</v>
      </c>
      <c r="IN11" s="5" t="s">
        <v>26</v>
      </c>
      <c r="IO11" s="61" t="s">
        <v>26</v>
      </c>
      <c r="IP11" s="106" t="s">
        <v>25</v>
      </c>
      <c r="IQ11" s="5" t="s">
        <v>25</v>
      </c>
      <c r="IR11" s="5" t="s">
        <v>26</v>
      </c>
      <c r="IS11" s="5" t="s">
        <v>26</v>
      </c>
      <c r="IT11" s="122" t="s">
        <v>56</v>
      </c>
      <c r="IU11" s="106" t="s">
        <v>25</v>
      </c>
      <c r="IV11" s="5" t="s">
        <v>25</v>
      </c>
      <c r="IW11" s="5" t="s">
        <v>26</v>
      </c>
      <c r="IX11" s="5" t="s">
        <v>26</v>
      </c>
      <c r="IY11" s="59" t="s">
        <v>56</v>
      </c>
      <c r="IZ11" s="5" t="s">
        <v>25</v>
      </c>
      <c r="JA11" s="5" t="s">
        <v>25</v>
      </c>
      <c r="JB11" s="5" t="s">
        <v>26</v>
      </c>
      <c r="JC11" s="5" t="s">
        <v>26</v>
      </c>
      <c r="JD11" s="59" t="s">
        <v>56</v>
      </c>
      <c r="JE11" s="5" t="s">
        <v>25</v>
      </c>
      <c r="JF11" s="5" t="s">
        <v>25</v>
      </c>
      <c r="JG11" s="5" t="s">
        <v>26</v>
      </c>
      <c r="JH11" s="5" t="s">
        <v>26</v>
      </c>
      <c r="JI11" s="59" t="s">
        <v>56</v>
      </c>
      <c r="JJ11" s="5" t="s">
        <v>25</v>
      </c>
      <c r="JK11" s="5" t="s">
        <v>25</v>
      </c>
      <c r="JL11" s="5" t="s">
        <v>26</v>
      </c>
      <c r="JM11" s="5" t="s">
        <v>26</v>
      </c>
      <c r="JN11" s="59" t="s">
        <v>56</v>
      </c>
      <c r="JO11" s="5" t="s">
        <v>25</v>
      </c>
      <c r="JP11" s="5" t="s">
        <v>25</v>
      </c>
      <c r="JQ11" s="5" t="s">
        <v>26</v>
      </c>
      <c r="JR11" s="5" t="s">
        <v>26</v>
      </c>
      <c r="JS11" s="59" t="s">
        <v>56</v>
      </c>
      <c r="JT11" s="5" t="s">
        <v>25</v>
      </c>
      <c r="JU11" s="5" t="s">
        <v>25</v>
      </c>
      <c r="JV11" s="5" t="s">
        <v>26</v>
      </c>
      <c r="JW11" s="5" t="s">
        <v>26</v>
      </c>
      <c r="JX11" s="59" t="s">
        <v>56</v>
      </c>
      <c r="JY11" s="5" t="s">
        <v>25</v>
      </c>
      <c r="JZ11" s="5" t="s">
        <v>25</v>
      </c>
      <c r="KA11" s="5" t="s">
        <v>26</v>
      </c>
      <c r="KB11" s="5" t="s">
        <v>26</v>
      </c>
      <c r="KC11" s="59" t="s">
        <v>56</v>
      </c>
      <c r="KD11" s="5" t="s">
        <v>25</v>
      </c>
      <c r="KE11" s="5" t="s">
        <v>25</v>
      </c>
      <c r="KF11" s="5" t="s">
        <v>26</v>
      </c>
      <c r="KG11" s="5" t="s">
        <v>26</v>
      </c>
      <c r="KH11" s="59" t="s">
        <v>56</v>
      </c>
      <c r="KI11" s="168" t="s">
        <v>25</v>
      </c>
      <c r="KJ11" s="5" t="s">
        <v>25</v>
      </c>
      <c r="KK11" s="5" t="s">
        <v>26</v>
      </c>
      <c r="KL11" s="5" t="s">
        <v>26</v>
      </c>
      <c r="KM11" s="59" t="s">
        <v>56</v>
      </c>
      <c r="KN11" s="168" t="s">
        <v>25</v>
      </c>
      <c r="KO11" s="5" t="s">
        <v>25</v>
      </c>
      <c r="KP11" s="5" t="s">
        <v>26</v>
      </c>
      <c r="KQ11" s="5" t="s">
        <v>26</v>
      </c>
      <c r="KR11" s="59" t="s">
        <v>56</v>
      </c>
      <c r="KS11" s="5" t="s">
        <v>25</v>
      </c>
      <c r="KT11" s="5" t="s">
        <v>25</v>
      </c>
      <c r="KU11" s="5" t="s">
        <v>26</v>
      </c>
      <c r="KV11" s="5" t="s">
        <v>26</v>
      </c>
      <c r="KW11" s="59" t="s">
        <v>56</v>
      </c>
      <c r="KX11" s="5" t="s">
        <v>25</v>
      </c>
      <c r="KY11" s="5" t="s">
        <v>25</v>
      </c>
      <c r="KZ11" s="5" t="s">
        <v>26</v>
      </c>
      <c r="LA11" s="5" t="s">
        <v>26</v>
      </c>
      <c r="LB11" s="59" t="s">
        <v>56</v>
      </c>
      <c r="LC11" s="5" t="s">
        <v>25</v>
      </c>
      <c r="LD11" s="5" t="s">
        <v>25</v>
      </c>
      <c r="LE11" s="5" t="s">
        <v>26</v>
      </c>
      <c r="LF11" s="5" t="s">
        <v>26</v>
      </c>
      <c r="LG11" s="59" t="s">
        <v>56</v>
      </c>
      <c r="LH11" s="5" t="s">
        <v>25</v>
      </c>
      <c r="LI11" s="5" t="s">
        <v>25</v>
      </c>
      <c r="LJ11" s="5" t="s">
        <v>26</v>
      </c>
      <c r="LK11" s="5" t="s">
        <v>26</v>
      </c>
      <c r="LL11" s="59" t="s">
        <v>56</v>
      </c>
      <c r="LM11" s="5" t="s">
        <v>25</v>
      </c>
      <c r="LN11" s="5" t="s">
        <v>25</v>
      </c>
      <c r="LO11" s="5" t="s">
        <v>26</v>
      </c>
      <c r="LP11" s="5" t="s">
        <v>26</v>
      </c>
      <c r="LQ11" s="59" t="s">
        <v>56</v>
      </c>
      <c r="LR11" s="5" t="s">
        <v>25</v>
      </c>
      <c r="LS11" s="5" t="s">
        <v>25</v>
      </c>
      <c r="LT11" s="5" t="s">
        <v>26</v>
      </c>
      <c r="LU11" s="5" t="s">
        <v>26</v>
      </c>
      <c r="LV11" s="59" t="s">
        <v>56</v>
      </c>
      <c r="LW11" s="5" t="s">
        <v>25</v>
      </c>
      <c r="LX11" s="5" t="s">
        <v>25</v>
      </c>
      <c r="LY11" s="5" t="s">
        <v>26</v>
      </c>
      <c r="LZ11" s="5" t="s">
        <v>26</v>
      </c>
      <c r="MA11" s="59" t="s">
        <v>56</v>
      </c>
      <c r="MB11" s="5" t="s">
        <v>25</v>
      </c>
      <c r="MC11" s="5" t="s">
        <v>25</v>
      </c>
      <c r="MD11" s="5" t="s">
        <v>26</v>
      </c>
      <c r="ME11" s="5" t="s">
        <v>26</v>
      </c>
      <c r="MF11" s="59" t="s">
        <v>56</v>
      </c>
      <c r="MG11" s="5" t="s">
        <v>25</v>
      </c>
      <c r="MH11" s="5" t="s">
        <v>25</v>
      </c>
      <c r="MI11" s="5" t="s">
        <v>26</v>
      </c>
      <c r="MJ11" s="5" t="s">
        <v>26</v>
      </c>
      <c r="MK11" s="59" t="s">
        <v>56</v>
      </c>
      <c r="ML11" s="5" t="s">
        <v>25</v>
      </c>
      <c r="MM11" s="5" t="s">
        <v>25</v>
      </c>
      <c r="MN11" s="5" t="s">
        <v>26</v>
      </c>
      <c r="MO11" s="5" t="s">
        <v>26</v>
      </c>
      <c r="MP11" s="59" t="s">
        <v>56</v>
      </c>
      <c r="MQ11" s="5" t="s">
        <v>25</v>
      </c>
      <c r="MR11" s="5" t="s">
        <v>25</v>
      </c>
      <c r="MS11" s="5" t="s">
        <v>26</v>
      </c>
      <c r="MT11" s="5" t="s">
        <v>26</v>
      </c>
      <c r="MU11" s="59" t="s">
        <v>56</v>
      </c>
      <c r="MV11" s="5" t="s">
        <v>25</v>
      </c>
      <c r="MW11" s="5" t="s">
        <v>25</v>
      </c>
      <c r="MX11" s="5" t="s">
        <v>26</v>
      </c>
      <c r="MY11" s="5" t="s">
        <v>26</v>
      </c>
      <c r="MZ11" s="59" t="s">
        <v>56</v>
      </c>
      <c r="NA11" s="5" t="s">
        <v>25</v>
      </c>
      <c r="NB11" s="5" t="s">
        <v>25</v>
      </c>
      <c r="NC11" s="5" t="s">
        <v>26</v>
      </c>
      <c r="ND11" s="107" t="s">
        <v>26</v>
      </c>
      <c r="NE11" s="106" t="s">
        <v>25</v>
      </c>
      <c r="NF11" s="5" t="s">
        <v>25</v>
      </c>
      <c r="NG11" s="5" t="s">
        <v>26</v>
      </c>
      <c r="NH11" s="5" t="s">
        <v>26</v>
      </c>
      <c r="NI11" s="59" t="s">
        <v>56</v>
      </c>
      <c r="NJ11" s="5" t="s">
        <v>25</v>
      </c>
      <c r="NK11" s="5" t="s">
        <v>25</v>
      </c>
      <c r="NL11" s="5" t="s">
        <v>26</v>
      </c>
      <c r="NM11" s="5" t="s">
        <v>26</v>
      </c>
      <c r="NN11" s="59" t="s">
        <v>56</v>
      </c>
      <c r="NO11" s="5" t="s">
        <v>25</v>
      </c>
      <c r="NP11" s="5" t="s">
        <v>25</v>
      </c>
      <c r="NQ11" s="5" t="s">
        <v>26</v>
      </c>
      <c r="NR11" s="107" t="s">
        <v>26</v>
      </c>
      <c r="NS11" s="106" t="s">
        <v>25</v>
      </c>
      <c r="NT11" s="5" t="s">
        <v>25</v>
      </c>
      <c r="NU11" s="5" t="s">
        <v>26</v>
      </c>
      <c r="NV11" s="5" t="s">
        <v>26</v>
      </c>
      <c r="NW11" s="59" t="s">
        <v>56</v>
      </c>
      <c r="NX11" s="5" t="s">
        <v>25</v>
      </c>
      <c r="NY11" s="5" t="s">
        <v>25</v>
      </c>
      <c r="NZ11" s="5" t="s">
        <v>26</v>
      </c>
      <c r="OA11" s="5" t="s">
        <v>26</v>
      </c>
      <c r="OB11" s="59" t="s">
        <v>56</v>
      </c>
      <c r="OC11" s="5" t="s">
        <v>25</v>
      </c>
      <c r="OD11" s="5" t="s">
        <v>25</v>
      </c>
      <c r="OE11" s="5" t="s">
        <v>26</v>
      </c>
      <c r="OF11" s="5" t="s">
        <v>26</v>
      </c>
      <c r="OG11" s="59" t="s">
        <v>56</v>
      </c>
      <c r="OH11" s="5" t="s">
        <v>25</v>
      </c>
      <c r="OI11" s="5" t="s">
        <v>25</v>
      </c>
      <c r="OJ11" s="5" t="s">
        <v>26</v>
      </c>
      <c r="OK11" s="5" t="s">
        <v>26</v>
      </c>
      <c r="OL11" s="59" t="s">
        <v>56</v>
      </c>
      <c r="OM11" s="5" t="s">
        <v>25</v>
      </c>
      <c r="ON11" s="5" t="s">
        <v>25</v>
      </c>
      <c r="OO11" s="5" t="s">
        <v>26</v>
      </c>
      <c r="OP11" s="5" t="s">
        <v>26</v>
      </c>
      <c r="OQ11" s="59" t="s">
        <v>56</v>
      </c>
      <c r="OR11" s="5" t="s">
        <v>25</v>
      </c>
      <c r="OS11" s="5" t="s">
        <v>25</v>
      </c>
      <c r="OT11" s="5" t="s">
        <v>26</v>
      </c>
      <c r="OU11" s="5" t="s">
        <v>26</v>
      </c>
      <c r="OV11" s="59" t="s">
        <v>56</v>
      </c>
      <c r="OW11" s="5" t="s">
        <v>25</v>
      </c>
      <c r="OX11" s="5" t="s">
        <v>25</v>
      </c>
      <c r="OY11" s="5" t="s">
        <v>26</v>
      </c>
      <c r="OZ11" s="5" t="s">
        <v>26</v>
      </c>
      <c r="PA11" s="59" t="s">
        <v>56</v>
      </c>
      <c r="PB11" s="5" t="s">
        <v>25</v>
      </c>
      <c r="PC11" s="5" t="s">
        <v>25</v>
      </c>
      <c r="PD11" s="5" t="s">
        <v>26</v>
      </c>
      <c r="PE11" s="107" t="s">
        <v>26</v>
      </c>
      <c r="PF11" s="106" t="s">
        <v>25</v>
      </c>
      <c r="PG11" s="5" t="s">
        <v>25</v>
      </c>
      <c r="PH11" s="5" t="s">
        <v>26</v>
      </c>
      <c r="PI11" s="5" t="s">
        <v>26</v>
      </c>
      <c r="PJ11" s="59" t="s">
        <v>56</v>
      </c>
      <c r="PK11" s="5" t="s">
        <v>25</v>
      </c>
      <c r="PL11" s="5" t="s">
        <v>25</v>
      </c>
      <c r="PM11" s="5" t="s">
        <v>26</v>
      </c>
      <c r="PN11" s="5" t="s">
        <v>26</v>
      </c>
      <c r="PO11" s="59" t="s">
        <v>56</v>
      </c>
      <c r="PP11" s="5" t="s">
        <v>25</v>
      </c>
      <c r="PQ11" s="5" t="s">
        <v>25</v>
      </c>
      <c r="PR11" s="5" t="s">
        <v>26</v>
      </c>
      <c r="PS11" s="5" t="s">
        <v>26</v>
      </c>
      <c r="PT11" s="59" t="s">
        <v>56</v>
      </c>
      <c r="PU11" s="5" t="s">
        <v>25</v>
      </c>
      <c r="PV11" s="5" t="s">
        <v>25</v>
      </c>
      <c r="PW11" s="5" t="s">
        <v>26</v>
      </c>
      <c r="PX11" s="107" t="s">
        <v>26</v>
      </c>
      <c r="PY11" s="106" t="s">
        <v>25</v>
      </c>
      <c r="PZ11" s="5" t="s">
        <v>25</v>
      </c>
      <c r="QA11" s="5" t="s">
        <v>26</v>
      </c>
      <c r="QB11" s="5" t="s">
        <v>26</v>
      </c>
      <c r="QC11" s="59" t="s">
        <v>56</v>
      </c>
      <c r="QD11" s="168" t="s">
        <v>25</v>
      </c>
      <c r="QE11" s="5" t="s">
        <v>25</v>
      </c>
      <c r="QF11" s="5" t="s">
        <v>26</v>
      </c>
      <c r="QG11" s="5" t="s">
        <v>26</v>
      </c>
      <c r="QH11" s="59" t="s">
        <v>56</v>
      </c>
      <c r="QI11" s="5" t="s">
        <v>25</v>
      </c>
      <c r="QJ11" s="5" t="s">
        <v>25</v>
      </c>
      <c r="QK11" s="5" t="s">
        <v>26</v>
      </c>
      <c r="QL11" s="107" t="s">
        <v>26</v>
      </c>
      <c r="QM11" s="106" t="s">
        <v>25</v>
      </c>
      <c r="QN11" s="5" t="s">
        <v>25</v>
      </c>
      <c r="QO11" s="5" t="s">
        <v>26</v>
      </c>
      <c r="QP11" s="5" t="s">
        <v>26</v>
      </c>
      <c r="QQ11" s="122" t="s">
        <v>56</v>
      </c>
      <c r="QR11" s="106" t="s">
        <v>25</v>
      </c>
      <c r="QS11" s="5" t="s">
        <v>25</v>
      </c>
      <c r="QT11" s="5" t="s">
        <v>26</v>
      </c>
      <c r="QU11" s="5" t="s">
        <v>26</v>
      </c>
      <c r="QV11" s="59" t="s">
        <v>56</v>
      </c>
      <c r="QW11" s="168" t="s">
        <v>25</v>
      </c>
      <c r="QX11" s="5" t="s">
        <v>25</v>
      </c>
      <c r="QY11" s="5" t="s">
        <v>26</v>
      </c>
      <c r="QZ11" s="5" t="s">
        <v>26</v>
      </c>
      <c r="RA11" s="59" t="s">
        <v>56</v>
      </c>
      <c r="RB11" s="5" t="s">
        <v>25</v>
      </c>
      <c r="RC11" s="5" t="s">
        <v>25</v>
      </c>
      <c r="RD11" s="5" t="s">
        <v>26</v>
      </c>
      <c r="RE11" s="107" t="s">
        <v>26</v>
      </c>
      <c r="RG11" s="32"/>
      <c r="RH11"/>
    </row>
    <row r="12" spans="1:476" s="13" customFormat="1" ht="15.75" customHeight="1">
      <c r="A12" s="117"/>
      <c r="B12" s="12"/>
      <c r="C12" s="123" t="s">
        <v>157</v>
      </c>
      <c r="D12" s="117" t="s">
        <v>57</v>
      </c>
      <c r="E12" s="12" t="s">
        <v>58</v>
      </c>
      <c r="F12" s="12" t="s">
        <v>57</v>
      </c>
      <c r="G12" s="12" t="s">
        <v>58</v>
      </c>
      <c r="H12" s="118" t="s">
        <v>59</v>
      </c>
      <c r="I12" s="117" t="s">
        <v>57</v>
      </c>
      <c r="J12" s="12" t="s">
        <v>58</v>
      </c>
      <c r="K12" s="12" t="s">
        <v>57</v>
      </c>
      <c r="L12" s="12" t="s">
        <v>58</v>
      </c>
      <c r="M12" s="12" t="s">
        <v>59</v>
      </c>
      <c r="N12" s="12" t="s">
        <v>57</v>
      </c>
      <c r="O12" s="12" t="s">
        <v>58</v>
      </c>
      <c r="P12" s="12" t="s">
        <v>57</v>
      </c>
      <c r="Q12" s="12" t="s">
        <v>58</v>
      </c>
      <c r="R12" s="12" t="s">
        <v>59</v>
      </c>
      <c r="S12" s="12" t="s">
        <v>57</v>
      </c>
      <c r="T12" s="12" t="s">
        <v>58</v>
      </c>
      <c r="U12" s="12" t="s">
        <v>57</v>
      </c>
      <c r="V12" s="12" t="s">
        <v>58</v>
      </c>
      <c r="W12" s="12" t="s">
        <v>59</v>
      </c>
      <c r="X12" s="12" t="s">
        <v>57</v>
      </c>
      <c r="Y12" s="12" t="s">
        <v>58</v>
      </c>
      <c r="Z12" s="12" t="s">
        <v>57</v>
      </c>
      <c r="AA12" s="12" t="s">
        <v>58</v>
      </c>
      <c r="AB12" s="12" t="s">
        <v>59</v>
      </c>
      <c r="AC12" s="12" t="s">
        <v>57</v>
      </c>
      <c r="AD12" s="12" t="s">
        <v>58</v>
      </c>
      <c r="AE12" s="12" t="s">
        <v>57</v>
      </c>
      <c r="AF12" s="118" t="s">
        <v>58</v>
      </c>
      <c r="AG12" s="117" t="s">
        <v>57</v>
      </c>
      <c r="AH12" s="12" t="s">
        <v>58</v>
      </c>
      <c r="AI12" s="12" t="s">
        <v>57</v>
      </c>
      <c r="AJ12" s="12" t="s">
        <v>58</v>
      </c>
      <c r="AK12" s="118" t="s">
        <v>59</v>
      </c>
      <c r="AL12" s="117" t="s">
        <v>57</v>
      </c>
      <c r="AM12" s="12" t="s">
        <v>58</v>
      </c>
      <c r="AN12" s="12" t="s">
        <v>57</v>
      </c>
      <c r="AO12" s="12" t="s">
        <v>58</v>
      </c>
      <c r="AP12" s="12" t="s">
        <v>59</v>
      </c>
      <c r="AQ12" s="12" t="s">
        <v>57</v>
      </c>
      <c r="AR12" s="12" t="s">
        <v>58</v>
      </c>
      <c r="AS12" s="12" t="s">
        <v>57</v>
      </c>
      <c r="AT12" s="12" t="s">
        <v>58</v>
      </c>
      <c r="AU12" s="12" t="s">
        <v>59</v>
      </c>
      <c r="AV12" s="14" t="s">
        <v>57</v>
      </c>
      <c r="AW12" s="14" t="s">
        <v>58</v>
      </c>
      <c r="AX12" s="14" t="s">
        <v>57</v>
      </c>
      <c r="AY12" s="109" t="s">
        <v>58</v>
      </c>
      <c r="AZ12" s="117" t="s">
        <v>57</v>
      </c>
      <c r="BA12" s="12" t="s">
        <v>58</v>
      </c>
      <c r="BB12" s="12" t="s">
        <v>57</v>
      </c>
      <c r="BC12" s="12" t="s">
        <v>58</v>
      </c>
      <c r="BD12" s="118" t="s">
        <v>59</v>
      </c>
      <c r="BE12" s="117" t="s">
        <v>57</v>
      </c>
      <c r="BF12" s="12" t="s">
        <v>58</v>
      </c>
      <c r="BG12" s="12" t="s">
        <v>57</v>
      </c>
      <c r="BH12" s="12" t="s">
        <v>58</v>
      </c>
      <c r="BI12" s="118" t="s">
        <v>59</v>
      </c>
      <c r="BJ12" s="117" t="s">
        <v>57</v>
      </c>
      <c r="BK12" s="12" t="s">
        <v>58</v>
      </c>
      <c r="BL12" s="12" t="s">
        <v>57</v>
      </c>
      <c r="BM12" s="12" t="s">
        <v>58</v>
      </c>
      <c r="BN12" s="12" t="s">
        <v>59</v>
      </c>
      <c r="BO12" s="12" t="s">
        <v>57</v>
      </c>
      <c r="BP12" s="12" t="s">
        <v>58</v>
      </c>
      <c r="BQ12" s="12" t="s">
        <v>57</v>
      </c>
      <c r="BR12" s="12" t="s">
        <v>58</v>
      </c>
      <c r="BS12" s="12" t="s">
        <v>59</v>
      </c>
      <c r="BT12" s="14" t="s">
        <v>57</v>
      </c>
      <c r="BU12" s="14" t="s">
        <v>58</v>
      </c>
      <c r="BV12" s="14" t="s">
        <v>57</v>
      </c>
      <c r="BW12" s="109" t="s">
        <v>58</v>
      </c>
      <c r="BX12" s="117" t="s">
        <v>57</v>
      </c>
      <c r="BY12" s="12" t="s">
        <v>58</v>
      </c>
      <c r="BZ12" s="12" t="s">
        <v>57</v>
      </c>
      <c r="CA12" s="12" t="s">
        <v>58</v>
      </c>
      <c r="CB12" s="12" t="s">
        <v>59</v>
      </c>
      <c r="CC12" s="14" t="s">
        <v>57</v>
      </c>
      <c r="CD12" s="14" t="s">
        <v>58</v>
      </c>
      <c r="CE12" s="14" t="s">
        <v>57</v>
      </c>
      <c r="CF12" s="14" t="s">
        <v>58</v>
      </c>
      <c r="CG12" s="14" t="s">
        <v>59</v>
      </c>
      <c r="CH12" s="14" t="s">
        <v>57</v>
      </c>
      <c r="CI12" s="14" t="s">
        <v>58</v>
      </c>
      <c r="CJ12" s="14" t="s">
        <v>57</v>
      </c>
      <c r="CK12" s="14" t="s">
        <v>58</v>
      </c>
      <c r="CL12" s="14" t="s">
        <v>59</v>
      </c>
      <c r="CM12" s="14" t="s">
        <v>57</v>
      </c>
      <c r="CN12" s="14" t="s">
        <v>58</v>
      </c>
      <c r="CO12" s="14" t="s">
        <v>57</v>
      </c>
      <c r="CP12" s="14" t="s">
        <v>58</v>
      </c>
      <c r="CQ12" s="14" t="s">
        <v>59</v>
      </c>
      <c r="CR12" s="14" t="s">
        <v>57</v>
      </c>
      <c r="CS12" s="14" t="s">
        <v>58</v>
      </c>
      <c r="CT12" s="14" t="s">
        <v>57</v>
      </c>
      <c r="CU12" s="14" t="s">
        <v>58</v>
      </c>
      <c r="CV12" s="14" t="s">
        <v>59</v>
      </c>
      <c r="CW12" s="14" t="s">
        <v>57</v>
      </c>
      <c r="CX12" s="14" t="s">
        <v>58</v>
      </c>
      <c r="CY12" s="14" t="s">
        <v>57</v>
      </c>
      <c r="CZ12" s="14" t="s">
        <v>58</v>
      </c>
      <c r="DA12" s="14" t="s">
        <v>59</v>
      </c>
      <c r="DB12" s="14" t="s">
        <v>57</v>
      </c>
      <c r="DC12" s="14" t="s">
        <v>58</v>
      </c>
      <c r="DD12" s="14" t="s">
        <v>57</v>
      </c>
      <c r="DE12" s="109" t="s">
        <v>58</v>
      </c>
      <c r="DF12" s="108" t="s">
        <v>57</v>
      </c>
      <c r="DG12" s="14" t="s">
        <v>58</v>
      </c>
      <c r="DH12" s="14" t="s">
        <v>57</v>
      </c>
      <c r="DI12" s="14" t="s">
        <v>58</v>
      </c>
      <c r="DJ12" s="14" t="s">
        <v>59</v>
      </c>
      <c r="DK12" s="14" t="s">
        <v>57</v>
      </c>
      <c r="DL12" s="14" t="s">
        <v>58</v>
      </c>
      <c r="DM12" s="14" t="s">
        <v>57</v>
      </c>
      <c r="DN12" s="14" t="s">
        <v>58</v>
      </c>
      <c r="DO12" s="14" t="s">
        <v>59</v>
      </c>
      <c r="DP12" s="14" t="s">
        <v>57</v>
      </c>
      <c r="DQ12" s="14" t="s">
        <v>58</v>
      </c>
      <c r="DR12" s="14" t="s">
        <v>57</v>
      </c>
      <c r="DS12" s="109" t="s">
        <v>58</v>
      </c>
      <c r="DT12" s="108" t="s">
        <v>57</v>
      </c>
      <c r="DU12" s="14" t="s">
        <v>58</v>
      </c>
      <c r="DV12" s="14" t="s">
        <v>57</v>
      </c>
      <c r="DW12" s="14" t="s">
        <v>58</v>
      </c>
      <c r="DX12" s="14" t="s">
        <v>59</v>
      </c>
      <c r="DY12" s="14" t="s">
        <v>57</v>
      </c>
      <c r="DZ12" s="14" t="s">
        <v>58</v>
      </c>
      <c r="EA12" s="14" t="s">
        <v>57</v>
      </c>
      <c r="EB12" s="14" t="s">
        <v>58</v>
      </c>
      <c r="EC12" s="14" t="s">
        <v>59</v>
      </c>
      <c r="ED12" s="14" t="s">
        <v>57</v>
      </c>
      <c r="EE12" s="14" t="s">
        <v>58</v>
      </c>
      <c r="EF12" s="14" t="s">
        <v>57</v>
      </c>
      <c r="EG12" s="14" t="s">
        <v>58</v>
      </c>
      <c r="EH12" s="14" t="s">
        <v>59</v>
      </c>
      <c r="EI12" s="12" t="s">
        <v>57</v>
      </c>
      <c r="EJ12" s="12" t="s">
        <v>58</v>
      </c>
      <c r="EK12" s="12" t="s">
        <v>57</v>
      </c>
      <c r="EL12" s="12" t="s">
        <v>58</v>
      </c>
      <c r="EM12" s="12" t="s">
        <v>59</v>
      </c>
      <c r="EN12" s="12" t="s">
        <v>57</v>
      </c>
      <c r="EO12" s="12" t="s">
        <v>58</v>
      </c>
      <c r="EP12" s="12" t="s">
        <v>57</v>
      </c>
      <c r="EQ12" s="12" t="s">
        <v>58</v>
      </c>
      <c r="ER12" s="12" t="s">
        <v>59</v>
      </c>
      <c r="ES12" s="14" t="s">
        <v>57</v>
      </c>
      <c r="ET12" s="14" t="s">
        <v>58</v>
      </c>
      <c r="EU12" s="14" t="s">
        <v>57</v>
      </c>
      <c r="EV12" s="14" t="s">
        <v>58</v>
      </c>
      <c r="EW12" s="14" t="s">
        <v>59</v>
      </c>
      <c r="EX12" s="14" t="s">
        <v>57</v>
      </c>
      <c r="EY12" s="14" t="s">
        <v>58</v>
      </c>
      <c r="EZ12" s="14" t="s">
        <v>57</v>
      </c>
      <c r="FA12" s="14" t="s">
        <v>58</v>
      </c>
      <c r="FB12" s="14" t="s">
        <v>59</v>
      </c>
      <c r="FC12" s="14" t="s">
        <v>57</v>
      </c>
      <c r="FD12" s="14" t="s">
        <v>58</v>
      </c>
      <c r="FE12" s="14" t="s">
        <v>57</v>
      </c>
      <c r="FF12" s="60" t="s">
        <v>58</v>
      </c>
      <c r="FG12" s="117" t="s">
        <v>57</v>
      </c>
      <c r="FH12" s="12" t="s">
        <v>58</v>
      </c>
      <c r="FI12" s="12" t="s">
        <v>57</v>
      </c>
      <c r="FJ12" s="12" t="s">
        <v>58</v>
      </c>
      <c r="FK12" s="12" t="s">
        <v>59</v>
      </c>
      <c r="FL12" s="12" t="s">
        <v>57</v>
      </c>
      <c r="FM12" s="12" t="s">
        <v>58</v>
      </c>
      <c r="FN12" s="12" t="s">
        <v>57</v>
      </c>
      <c r="FO12" s="12" t="s">
        <v>58</v>
      </c>
      <c r="FP12" s="12" t="s">
        <v>59</v>
      </c>
      <c r="FQ12" s="12" t="s">
        <v>57</v>
      </c>
      <c r="FR12" s="12" t="s">
        <v>58</v>
      </c>
      <c r="FS12" s="12" t="s">
        <v>57</v>
      </c>
      <c r="FT12" s="12" t="s">
        <v>58</v>
      </c>
      <c r="FU12" s="12" t="s">
        <v>59</v>
      </c>
      <c r="FV12" s="14" t="s">
        <v>57</v>
      </c>
      <c r="FW12" s="14" t="s">
        <v>58</v>
      </c>
      <c r="FX12" s="14" t="s">
        <v>57</v>
      </c>
      <c r="FY12" s="109" t="s">
        <v>58</v>
      </c>
      <c r="FZ12" s="108" t="s">
        <v>57</v>
      </c>
      <c r="GA12" s="14" t="s">
        <v>58</v>
      </c>
      <c r="GB12" s="14" t="s">
        <v>57</v>
      </c>
      <c r="GC12" s="14" t="s">
        <v>58</v>
      </c>
      <c r="GD12" s="14" t="s">
        <v>59</v>
      </c>
      <c r="GE12" s="14" t="s">
        <v>57</v>
      </c>
      <c r="GF12" s="14" t="s">
        <v>58</v>
      </c>
      <c r="GG12" s="14" t="s">
        <v>57</v>
      </c>
      <c r="GH12" s="14" t="s">
        <v>58</v>
      </c>
      <c r="GI12" s="14" t="s">
        <v>59</v>
      </c>
      <c r="GJ12" s="108" t="s">
        <v>57</v>
      </c>
      <c r="GK12" s="14" t="s">
        <v>58</v>
      </c>
      <c r="GL12" s="14" t="s">
        <v>57</v>
      </c>
      <c r="GM12" s="14" t="s">
        <v>58</v>
      </c>
      <c r="GN12" s="14" t="s">
        <v>59</v>
      </c>
      <c r="GO12" s="108" t="s">
        <v>57</v>
      </c>
      <c r="GP12" s="14" t="s">
        <v>58</v>
      </c>
      <c r="GQ12" s="14" t="s">
        <v>57</v>
      </c>
      <c r="GR12" s="14" t="s">
        <v>58</v>
      </c>
      <c r="GS12" s="14" t="s">
        <v>59</v>
      </c>
      <c r="GT12" s="14" t="s">
        <v>57</v>
      </c>
      <c r="GU12" s="14" t="s">
        <v>58</v>
      </c>
      <c r="GV12" s="14" t="s">
        <v>57</v>
      </c>
      <c r="GW12" s="60" t="s">
        <v>58</v>
      </c>
      <c r="GX12" s="108" t="s">
        <v>57</v>
      </c>
      <c r="GY12" s="14" t="s">
        <v>58</v>
      </c>
      <c r="GZ12" s="14" t="s">
        <v>57</v>
      </c>
      <c r="HA12" s="14" t="s">
        <v>58</v>
      </c>
      <c r="HB12" s="12" t="s">
        <v>59</v>
      </c>
      <c r="HC12" s="166" t="s">
        <v>57</v>
      </c>
      <c r="HD12" s="14" t="s">
        <v>58</v>
      </c>
      <c r="HE12" s="14" t="s">
        <v>57</v>
      </c>
      <c r="HF12" s="14" t="s">
        <v>58</v>
      </c>
      <c r="HG12" s="12" t="s">
        <v>59</v>
      </c>
      <c r="HH12" s="166" t="s">
        <v>57</v>
      </c>
      <c r="HI12" s="14" t="s">
        <v>58</v>
      </c>
      <c r="HJ12" s="14" t="s">
        <v>57</v>
      </c>
      <c r="HK12" s="14" t="s">
        <v>58</v>
      </c>
      <c r="HL12" s="12" t="s">
        <v>59</v>
      </c>
      <c r="HM12" s="166" t="s">
        <v>57</v>
      </c>
      <c r="HN12" s="14" t="s">
        <v>58</v>
      </c>
      <c r="HO12" s="14" t="s">
        <v>57</v>
      </c>
      <c r="HP12" s="14" t="s">
        <v>58</v>
      </c>
      <c r="HQ12" s="60" t="s">
        <v>59</v>
      </c>
      <c r="HR12" s="12" t="s">
        <v>57</v>
      </c>
      <c r="HS12" s="14" t="s">
        <v>58</v>
      </c>
      <c r="HT12" s="14" t="s">
        <v>57</v>
      </c>
      <c r="HU12" s="14" t="s">
        <v>58</v>
      </c>
      <c r="HV12" s="14" t="s">
        <v>59</v>
      </c>
      <c r="HW12" s="12" t="s">
        <v>57</v>
      </c>
      <c r="HX12" s="14" t="s">
        <v>58</v>
      </c>
      <c r="HY12" s="14" t="s">
        <v>57</v>
      </c>
      <c r="HZ12" s="14" t="s">
        <v>58</v>
      </c>
      <c r="IA12" s="14" t="s">
        <v>59</v>
      </c>
      <c r="IB12" s="12" t="s">
        <v>57</v>
      </c>
      <c r="IC12" s="14" t="s">
        <v>58</v>
      </c>
      <c r="ID12" s="14" t="s">
        <v>57</v>
      </c>
      <c r="IE12" s="14" t="s">
        <v>58</v>
      </c>
      <c r="IF12" s="14" t="s">
        <v>59</v>
      </c>
      <c r="IG12" s="12" t="s">
        <v>57</v>
      </c>
      <c r="IH12" s="14" t="s">
        <v>58</v>
      </c>
      <c r="II12" s="14" t="s">
        <v>57</v>
      </c>
      <c r="IJ12" s="14" t="s">
        <v>58</v>
      </c>
      <c r="IK12" s="14" t="s">
        <v>59</v>
      </c>
      <c r="IL12" s="14" t="s">
        <v>57</v>
      </c>
      <c r="IM12" s="14" t="s">
        <v>58</v>
      </c>
      <c r="IN12" s="14" t="s">
        <v>57</v>
      </c>
      <c r="IO12" s="60" t="s">
        <v>58</v>
      </c>
      <c r="IP12" s="108" t="s">
        <v>57</v>
      </c>
      <c r="IQ12" s="14" t="s">
        <v>58</v>
      </c>
      <c r="IR12" s="14" t="s">
        <v>57</v>
      </c>
      <c r="IS12" s="14" t="s">
        <v>58</v>
      </c>
      <c r="IT12" s="109" t="s">
        <v>59</v>
      </c>
      <c r="IU12" s="108" t="s">
        <v>57</v>
      </c>
      <c r="IV12" s="14" t="s">
        <v>58</v>
      </c>
      <c r="IW12" s="14" t="s">
        <v>57</v>
      </c>
      <c r="IX12" s="14" t="s">
        <v>58</v>
      </c>
      <c r="IY12" s="12" t="s">
        <v>59</v>
      </c>
      <c r="IZ12" s="166" t="s">
        <v>57</v>
      </c>
      <c r="JA12" s="14" t="s">
        <v>58</v>
      </c>
      <c r="JB12" s="14" t="s">
        <v>57</v>
      </c>
      <c r="JC12" s="14" t="s">
        <v>58</v>
      </c>
      <c r="JD12" s="12" t="s">
        <v>59</v>
      </c>
      <c r="JE12" s="166" t="s">
        <v>57</v>
      </c>
      <c r="JF12" s="14" t="s">
        <v>58</v>
      </c>
      <c r="JG12" s="14" t="s">
        <v>57</v>
      </c>
      <c r="JH12" s="14" t="s">
        <v>58</v>
      </c>
      <c r="JI12" s="12" t="s">
        <v>59</v>
      </c>
      <c r="JJ12" s="166" t="s">
        <v>57</v>
      </c>
      <c r="JK12" s="14" t="s">
        <v>58</v>
      </c>
      <c r="JL12" s="14" t="s">
        <v>57</v>
      </c>
      <c r="JM12" s="14" t="s">
        <v>58</v>
      </c>
      <c r="JN12" s="12" t="s">
        <v>59</v>
      </c>
      <c r="JO12" s="166" t="s">
        <v>57</v>
      </c>
      <c r="JP12" s="14" t="s">
        <v>58</v>
      </c>
      <c r="JQ12" s="14" t="s">
        <v>57</v>
      </c>
      <c r="JR12" s="14" t="s">
        <v>58</v>
      </c>
      <c r="JS12" s="12" t="s">
        <v>59</v>
      </c>
      <c r="JT12" s="166" t="s">
        <v>57</v>
      </c>
      <c r="JU12" s="14" t="s">
        <v>58</v>
      </c>
      <c r="JV12" s="14" t="s">
        <v>57</v>
      </c>
      <c r="JW12" s="14" t="s">
        <v>58</v>
      </c>
      <c r="JX12" s="12" t="s">
        <v>59</v>
      </c>
      <c r="JY12" s="166" t="s">
        <v>57</v>
      </c>
      <c r="JZ12" s="14" t="s">
        <v>58</v>
      </c>
      <c r="KA12" s="14" t="s">
        <v>57</v>
      </c>
      <c r="KB12" s="14" t="s">
        <v>58</v>
      </c>
      <c r="KC12" s="12" t="s">
        <v>59</v>
      </c>
      <c r="KD12" s="166" t="s">
        <v>57</v>
      </c>
      <c r="KE12" s="14" t="s">
        <v>58</v>
      </c>
      <c r="KF12" s="14" t="s">
        <v>57</v>
      </c>
      <c r="KG12" s="14" t="s">
        <v>58</v>
      </c>
      <c r="KH12" s="14" t="s">
        <v>59</v>
      </c>
      <c r="KI12" s="166" t="s">
        <v>57</v>
      </c>
      <c r="KJ12" s="14" t="s">
        <v>58</v>
      </c>
      <c r="KK12" s="14" t="s">
        <v>57</v>
      </c>
      <c r="KL12" s="14" t="s">
        <v>58</v>
      </c>
      <c r="KM12" s="14" t="s">
        <v>59</v>
      </c>
      <c r="KN12" s="166" t="s">
        <v>57</v>
      </c>
      <c r="KO12" s="14" t="s">
        <v>58</v>
      </c>
      <c r="KP12" s="14" t="s">
        <v>57</v>
      </c>
      <c r="KQ12" s="14" t="s">
        <v>58</v>
      </c>
      <c r="KR12" s="12" t="s">
        <v>59</v>
      </c>
      <c r="KS12" s="166" t="s">
        <v>57</v>
      </c>
      <c r="KT12" s="14" t="s">
        <v>58</v>
      </c>
      <c r="KU12" s="14" t="s">
        <v>57</v>
      </c>
      <c r="KV12" s="14" t="s">
        <v>58</v>
      </c>
      <c r="KW12" s="12" t="s">
        <v>59</v>
      </c>
      <c r="KX12" s="166" t="s">
        <v>57</v>
      </c>
      <c r="KY12" s="14" t="s">
        <v>58</v>
      </c>
      <c r="KZ12" s="14" t="s">
        <v>57</v>
      </c>
      <c r="LA12" s="14" t="s">
        <v>58</v>
      </c>
      <c r="LB12" s="12" t="s">
        <v>59</v>
      </c>
      <c r="LC12" s="166" t="s">
        <v>57</v>
      </c>
      <c r="LD12" s="14" t="s">
        <v>58</v>
      </c>
      <c r="LE12" s="14" t="s">
        <v>57</v>
      </c>
      <c r="LF12" s="14" t="s">
        <v>58</v>
      </c>
      <c r="LG12" s="12" t="s">
        <v>59</v>
      </c>
      <c r="LH12" s="166" t="s">
        <v>57</v>
      </c>
      <c r="LI12" s="14" t="s">
        <v>58</v>
      </c>
      <c r="LJ12" s="14" t="s">
        <v>57</v>
      </c>
      <c r="LK12" s="14" t="s">
        <v>58</v>
      </c>
      <c r="LL12" s="12" t="s">
        <v>59</v>
      </c>
      <c r="LM12" s="166" t="s">
        <v>57</v>
      </c>
      <c r="LN12" s="14" t="s">
        <v>58</v>
      </c>
      <c r="LO12" s="14" t="s">
        <v>57</v>
      </c>
      <c r="LP12" s="14" t="s">
        <v>58</v>
      </c>
      <c r="LQ12" s="12" t="s">
        <v>59</v>
      </c>
      <c r="LR12" s="166" t="s">
        <v>57</v>
      </c>
      <c r="LS12" s="14" t="s">
        <v>58</v>
      </c>
      <c r="LT12" s="14" t="s">
        <v>57</v>
      </c>
      <c r="LU12" s="14" t="s">
        <v>58</v>
      </c>
      <c r="LV12" s="12" t="s">
        <v>59</v>
      </c>
      <c r="LW12" s="166" t="s">
        <v>57</v>
      </c>
      <c r="LX12" s="14" t="s">
        <v>58</v>
      </c>
      <c r="LY12" s="14" t="s">
        <v>57</v>
      </c>
      <c r="LZ12" s="14" t="s">
        <v>58</v>
      </c>
      <c r="MA12" s="14" t="s">
        <v>59</v>
      </c>
      <c r="MB12" s="166" t="s">
        <v>57</v>
      </c>
      <c r="MC12" s="14" t="s">
        <v>58</v>
      </c>
      <c r="MD12" s="14" t="s">
        <v>57</v>
      </c>
      <c r="ME12" s="14" t="s">
        <v>58</v>
      </c>
      <c r="MF12" s="14" t="s">
        <v>59</v>
      </c>
      <c r="MG12" s="166" t="s">
        <v>57</v>
      </c>
      <c r="MH12" s="14" t="s">
        <v>58</v>
      </c>
      <c r="MI12" s="14" t="s">
        <v>57</v>
      </c>
      <c r="MJ12" s="14" t="s">
        <v>58</v>
      </c>
      <c r="MK12" s="14" t="s">
        <v>59</v>
      </c>
      <c r="ML12" s="166" t="s">
        <v>57</v>
      </c>
      <c r="MM12" s="14" t="s">
        <v>58</v>
      </c>
      <c r="MN12" s="14" t="s">
        <v>57</v>
      </c>
      <c r="MO12" s="14" t="s">
        <v>58</v>
      </c>
      <c r="MP12" s="14" t="s">
        <v>59</v>
      </c>
      <c r="MQ12" s="166" t="s">
        <v>57</v>
      </c>
      <c r="MR12" s="14" t="s">
        <v>58</v>
      </c>
      <c r="MS12" s="14" t="s">
        <v>57</v>
      </c>
      <c r="MT12" s="14" t="s">
        <v>58</v>
      </c>
      <c r="MU12" s="14" t="s">
        <v>59</v>
      </c>
      <c r="MV12" s="166" t="s">
        <v>57</v>
      </c>
      <c r="MW12" s="14" t="s">
        <v>58</v>
      </c>
      <c r="MX12" s="14" t="s">
        <v>57</v>
      </c>
      <c r="MY12" s="14" t="s">
        <v>58</v>
      </c>
      <c r="MZ12" s="14" t="s">
        <v>59</v>
      </c>
      <c r="NA12" s="14" t="s">
        <v>57</v>
      </c>
      <c r="NB12" s="14" t="s">
        <v>58</v>
      </c>
      <c r="NC12" s="14" t="s">
        <v>57</v>
      </c>
      <c r="ND12" s="109" t="s">
        <v>58</v>
      </c>
      <c r="NE12" s="108" t="s">
        <v>57</v>
      </c>
      <c r="NF12" s="14" t="s">
        <v>58</v>
      </c>
      <c r="NG12" s="14" t="s">
        <v>57</v>
      </c>
      <c r="NH12" s="14" t="s">
        <v>58</v>
      </c>
      <c r="NI12" s="12" t="s">
        <v>59</v>
      </c>
      <c r="NJ12" s="166" t="s">
        <v>57</v>
      </c>
      <c r="NK12" s="14" t="s">
        <v>58</v>
      </c>
      <c r="NL12" s="14" t="s">
        <v>57</v>
      </c>
      <c r="NM12" s="14" t="s">
        <v>58</v>
      </c>
      <c r="NN12" s="14" t="s">
        <v>59</v>
      </c>
      <c r="NO12" s="14" t="s">
        <v>57</v>
      </c>
      <c r="NP12" s="14" t="s">
        <v>58</v>
      </c>
      <c r="NQ12" s="14" t="s">
        <v>57</v>
      </c>
      <c r="NR12" s="109" t="s">
        <v>58</v>
      </c>
      <c r="NS12" s="108" t="s">
        <v>57</v>
      </c>
      <c r="NT12" s="14" t="s">
        <v>58</v>
      </c>
      <c r="NU12" s="14" t="s">
        <v>57</v>
      </c>
      <c r="NV12" s="14" t="s">
        <v>58</v>
      </c>
      <c r="NW12" s="12" t="s">
        <v>59</v>
      </c>
      <c r="NX12" s="166" t="s">
        <v>57</v>
      </c>
      <c r="NY12" s="14" t="s">
        <v>58</v>
      </c>
      <c r="NZ12" s="14" t="s">
        <v>57</v>
      </c>
      <c r="OA12" s="14" t="s">
        <v>58</v>
      </c>
      <c r="OB12" s="12" t="s">
        <v>59</v>
      </c>
      <c r="OC12" s="166" t="s">
        <v>57</v>
      </c>
      <c r="OD12" s="14" t="s">
        <v>58</v>
      </c>
      <c r="OE12" s="14" t="s">
        <v>57</v>
      </c>
      <c r="OF12" s="14" t="s">
        <v>58</v>
      </c>
      <c r="OG12" s="12" t="s">
        <v>59</v>
      </c>
      <c r="OH12" s="166" t="s">
        <v>57</v>
      </c>
      <c r="OI12" s="14" t="s">
        <v>58</v>
      </c>
      <c r="OJ12" s="14" t="s">
        <v>57</v>
      </c>
      <c r="OK12" s="14" t="s">
        <v>58</v>
      </c>
      <c r="OL12" s="12" t="s">
        <v>59</v>
      </c>
      <c r="OM12" s="166" t="s">
        <v>57</v>
      </c>
      <c r="ON12" s="14" t="s">
        <v>58</v>
      </c>
      <c r="OO12" s="14" t="s">
        <v>57</v>
      </c>
      <c r="OP12" s="14" t="s">
        <v>58</v>
      </c>
      <c r="OQ12" s="14" t="s">
        <v>59</v>
      </c>
      <c r="OR12" s="166" t="s">
        <v>57</v>
      </c>
      <c r="OS12" s="14" t="s">
        <v>58</v>
      </c>
      <c r="OT12" s="14" t="s">
        <v>57</v>
      </c>
      <c r="OU12" s="14" t="s">
        <v>58</v>
      </c>
      <c r="OV12" s="14" t="s">
        <v>59</v>
      </c>
      <c r="OW12" s="166" t="s">
        <v>57</v>
      </c>
      <c r="OX12" s="14" t="s">
        <v>58</v>
      </c>
      <c r="OY12" s="14" t="s">
        <v>57</v>
      </c>
      <c r="OZ12" s="14" t="s">
        <v>58</v>
      </c>
      <c r="PA12" s="14" t="s">
        <v>59</v>
      </c>
      <c r="PB12" s="14" t="s">
        <v>57</v>
      </c>
      <c r="PC12" s="14" t="s">
        <v>58</v>
      </c>
      <c r="PD12" s="14" t="s">
        <v>57</v>
      </c>
      <c r="PE12" s="109" t="s">
        <v>58</v>
      </c>
      <c r="PF12" s="108" t="s">
        <v>57</v>
      </c>
      <c r="PG12" s="14" t="s">
        <v>58</v>
      </c>
      <c r="PH12" s="14" t="s">
        <v>57</v>
      </c>
      <c r="PI12" s="14" t="s">
        <v>58</v>
      </c>
      <c r="PJ12" s="12" t="s">
        <v>59</v>
      </c>
      <c r="PK12" s="166" t="s">
        <v>57</v>
      </c>
      <c r="PL12" s="14" t="s">
        <v>58</v>
      </c>
      <c r="PM12" s="14" t="s">
        <v>57</v>
      </c>
      <c r="PN12" s="14" t="s">
        <v>58</v>
      </c>
      <c r="PO12" s="14" t="s">
        <v>59</v>
      </c>
      <c r="PP12" s="166" t="s">
        <v>57</v>
      </c>
      <c r="PQ12" s="14" t="s">
        <v>58</v>
      </c>
      <c r="PR12" s="14" t="s">
        <v>57</v>
      </c>
      <c r="PS12" s="14" t="s">
        <v>58</v>
      </c>
      <c r="PT12" s="14" t="s">
        <v>59</v>
      </c>
      <c r="PU12" s="14" t="s">
        <v>57</v>
      </c>
      <c r="PV12" s="14" t="s">
        <v>58</v>
      </c>
      <c r="PW12" s="14" t="s">
        <v>57</v>
      </c>
      <c r="PX12" s="109" t="s">
        <v>58</v>
      </c>
      <c r="PY12" s="108" t="s">
        <v>57</v>
      </c>
      <c r="PZ12" s="14" t="s">
        <v>58</v>
      </c>
      <c r="QA12" s="14" t="s">
        <v>57</v>
      </c>
      <c r="QB12" s="14" t="s">
        <v>58</v>
      </c>
      <c r="QC12" s="14" t="s">
        <v>59</v>
      </c>
      <c r="QD12" s="166" t="s">
        <v>57</v>
      </c>
      <c r="QE12" s="14" t="s">
        <v>58</v>
      </c>
      <c r="QF12" s="14" t="s">
        <v>57</v>
      </c>
      <c r="QG12" s="14" t="s">
        <v>58</v>
      </c>
      <c r="QH12" s="14" t="s">
        <v>59</v>
      </c>
      <c r="QI12" s="14" t="s">
        <v>57</v>
      </c>
      <c r="QJ12" s="14" t="s">
        <v>58</v>
      </c>
      <c r="QK12" s="14" t="s">
        <v>57</v>
      </c>
      <c r="QL12" s="109" t="s">
        <v>58</v>
      </c>
      <c r="QM12" s="108" t="s">
        <v>57</v>
      </c>
      <c r="QN12" s="14" t="s">
        <v>58</v>
      </c>
      <c r="QO12" s="14" t="s">
        <v>57</v>
      </c>
      <c r="QP12" s="14" t="s">
        <v>58</v>
      </c>
      <c r="QQ12" s="109" t="s">
        <v>59</v>
      </c>
      <c r="QR12" s="108" t="s">
        <v>57</v>
      </c>
      <c r="QS12" s="14" t="s">
        <v>58</v>
      </c>
      <c r="QT12" s="14" t="s">
        <v>57</v>
      </c>
      <c r="QU12" s="14" t="s">
        <v>58</v>
      </c>
      <c r="QV12" s="14" t="s">
        <v>59</v>
      </c>
      <c r="QW12" s="166" t="s">
        <v>57</v>
      </c>
      <c r="QX12" s="14" t="s">
        <v>58</v>
      </c>
      <c r="QY12" s="14" t="s">
        <v>57</v>
      </c>
      <c r="QZ12" s="14" t="s">
        <v>58</v>
      </c>
      <c r="RA12" s="14" t="s">
        <v>59</v>
      </c>
      <c r="RB12" s="14" t="s">
        <v>57</v>
      </c>
      <c r="RC12" s="14" t="s">
        <v>58</v>
      </c>
      <c r="RD12" s="14" t="s">
        <v>57</v>
      </c>
      <c r="RE12" s="109" t="s">
        <v>58</v>
      </c>
    </row>
    <row r="13" spans="1:476" s="39" customFormat="1">
      <c r="A13" s="129">
        <v>630036</v>
      </c>
      <c r="B13" s="130">
        <v>3409</v>
      </c>
      <c r="C13" s="131" t="s">
        <v>29</v>
      </c>
      <c r="D13" s="72">
        <f t="shared" ref="D13:D30" si="0">AC13+AG13+AV13+AZ13+BE13+BT13+DB13+DP13+FC13+FV13+GT13+IL13+IP13+NA13+NO13+PB13+PU13+QI13+QM13+RB13</f>
        <v>16</v>
      </c>
      <c r="E13" s="72">
        <f t="shared" ref="E13:E30" si="1">AD13+AH13+AW13+BA13+BF13+BU13+DC13+DQ13+FD13+FW13+GU13+IM13+IQ13+NB13+NP13+PC13+PV13+QJ13+QN13+RC13</f>
        <v>1</v>
      </c>
      <c r="F13" s="73">
        <f t="shared" ref="F13:F30" si="2">AE13+AI13+AX13+BB13+BG13+BV13+DD13+DR13+FE13+FX13+GV13+IN13+IR13+NC13+NQ13+PD13+PW13+QK13+QO13+RD13</f>
        <v>4305.3739999999998</v>
      </c>
      <c r="G13" s="73">
        <f t="shared" ref="G13:G30" si="3">AF13+AJ13+AY13+BC13+BH13+BW13+DE13+DS13+FF13+FY13+GW13+IO13+IS13+ND13+NR13+PE13+PX13+QL13+QP13+RE13</f>
        <v>158.727</v>
      </c>
      <c r="H13" s="121">
        <f>IFERROR(E13/D13,0)</f>
        <v>6.25E-2</v>
      </c>
      <c r="I13" s="119">
        <f>'План 1-2024'!F13</f>
        <v>5</v>
      </c>
      <c r="J13" s="72">
        <f>ФАКТ!B4</f>
        <v>1</v>
      </c>
      <c r="K13" s="73">
        <f>'План 1-2024'!G13</f>
        <v>793.63499999999999</v>
      </c>
      <c r="L13" s="73">
        <f>ФАКТ!C4</f>
        <v>158.727</v>
      </c>
      <c r="M13" s="74">
        <f t="shared" ref="M13" si="4">IFERROR(J13/I13,0)</f>
        <v>0.2</v>
      </c>
      <c r="N13" s="72">
        <f>'План 1-2024'!H13</f>
        <v>0</v>
      </c>
      <c r="O13" s="72">
        <f>ФАКТ!D4</f>
        <v>0</v>
      </c>
      <c r="P13" s="73">
        <f>'План 1-2024'!I13</f>
        <v>0</v>
      </c>
      <c r="Q13" s="73">
        <f>ФАКТ!E4</f>
        <v>0</v>
      </c>
      <c r="R13" s="74">
        <f t="shared" ref="R13" si="5">IFERROR(O13/N13,0)</f>
        <v>0</v>
      </c>
      <c r="S13" s="72">
        <f>'План 1-2024'!J13</f>
        <v>0</v>
      </c>
      <c r="T13" s="72">
        <f>ФАКТ!F4</f>
        <v>0</v>
      </c>
      <c r="U13" s="73">
        <f>'План 1-2024'!K13</f>
        <v>0</v>
      </c>
      <c r="V13" s="73">
        <f>ФАКТ!G4</f>
        <v>0</v>
      </c>
      <c r="W13" s="74">
        <f>IFERROR(T13/S13,0)</f>
        <v>0</v>
      </c>
      <c r="X13" s="72">
        <f>[18]Лист1!$L$13</f>
        <v>0</v>
      </c>
      <c r="Y13" s="72">
        <f>ФАКТ!H4</f>
        <v>0</v>
      </c>
      <c r="Z13" s="73">
        <f>'План 1-2024'!M13</f>
        <v>0</v>
      </c>
      <c r="AA13" s="73">
        <f>ФАКТ!I4</f>
        <v>0</v>
      </c>
      <c r="AB13" s="74">
        <f>IFERROR(Y13/X13,0)</f>
        <v>0</v>
      </c>
      <c r="AC13" s="72">
        <f>I13+N13+S13+X13</f>
        <v>5</v>
      </c>
      <c r="AD13" s="72">
        <f>J13+O13+T13+Y13</f>
        <v>1</v>
      </c>
      <c r="AE13" s="73">
        <f>K13+P13+U13+Z13</f>
        <v>793.63499999999999</v>
      </c>
      <c r="AF13" s="187">
        <f>L13+Q13+V13+AA13</f>
        <v>158.727</v>
      </c>
      <c r="AG13" s="110">
        <f>'План 1-2024'!P13</f>
        <v>0</v>
      </c>
      <c r="AH13" s="75">
        <f>ФАКТ!J4</f>
        <v>0</v>
      </c>
      <c r="AI13" s="71">
        <f>'План 1-2024'!Q13</f>
        <v>0</v>
      </c>
      <c r="AJ13" s="71">
        <f>ФАКТ!K4</f>
        <v>0</v>
      </c>
      <c r="AK13" s="121">
        <f t="shared" ref="AK13" si="6">IFERROR(AH13/AG13,0)</f>
        <v>0</v>
      </c>
      <c r="AL13" s="110">
        <f>'План 1-2024'!R13</f>
        <v>0</v>
      </c>
      <c r="AM13" s="75">
        <f>ФАКТ!L4</f>
        <v>0</v>
      </c>
      <c r="AN13" s="71">
        <f>'План 1-2024'!S13</f>
        <v>0</v>
      </c>
      <c r="AO13" s="71">
        <f>ФАКТ!M4</f>
        <v>0</v>
      </c>
      <c r="AP13" s="40">
        <f t="shared" ref="AP13" si="7">IFERROR(AM13/AL13,0)</f>
        <v>0</v>
      </c>
      <c r="AQ13" s="75">
        <f>'План 1-2024'!T13</f>
        <v>0</v>
      </c>
      <c r="AR13" s="75">
        <f>ФАКТ!N4</f>
        <v>0</v>
      </c>
      <c r="AS13" s="71">
        <f>'План 1-2024'!U13</f>
        <v>0</v>
      </c>
      <c r="AT13" s="71">
        <f>ФАКТ!O4</f>
        <v>0</v>
      </c>
      <c r="AU13" s="40">
        <f t="shared" ref="AU13" si="8">IFERROR(AR13/AQ13,0)</f>
        <v>0</v>
      </c>
      <c r="AV13" s="76">
        <f t="shared" ref="AV13" si="9">AL13+AQ13</f>
        <v>0</v>
      </c>
      <c r="AW13" s="76">
        <f t="shared" ref="AW13" si="10">AM13+AR13</f>
        <v>0</v>
      </c>
      <c r="AX13" s="77">
        <f t="shared" ref="AX13" si="11">AN13+AS13</f>
        <v>0</v>
      </c>
      <c r="AY13" s="127">
        <f t="shared" ref="AY13" si="12">AO13+AT13</f>
        <v>0</v>
      </c>
      <c r="AZ13" s="110">
        <f>'План 1-2024'!X13</f>
        <v>0</v>
      </c>
      <c r="BA13" s="75">
        <f>ФАКТ!P4</f>
        <v>0</v>
      </c>
      <c r="BB13" s="71">
        <f>'План 1-2024'!Y13</f>
        <v>0</v>
      </c>
      <c r="BC13" s="71">
        <f>ФАКТ!Q4</f>
        <v>0</v>
      </c>
      <c r="BD13" s="121">
        <f t="shared" ref="BD13" si="13">IFERROR(BA13/AZ13,0)</f>
        <v>0</v>
      </c>
      <c r="BE13" s="110">
        <f>'План 1-2024'!Z13</f>
        <v>0</v>
      </c>
      <c r="BF13" s="75">
        <f>ФАКТ!R4</f>
        <v>0</v>
      </c>
      <c r="BG13" s="71">
        <f>'План 1-2024'!AA13</f>
        <v>0</v>
      </c>
      <c r="BH13" s="71">
        <f>ФАКТ!S4</f>
        <v>0</v>
      </c>
      <c r="BI13" s="121">
        <f t="shared" ref="BI13" si="14">IFERROR(BF13/BE13,0)</f>
        <v>0</v>
      </c>
      <c r="BJ13" s="110">
        <f>'План 1-2024'!AB13</f>
        <v>0</v>
      </c>
      <c r="BK13" s="75">
        <f>ФАКТ!T4</f>
        <v>0</v>
      </c>
      <c r="BL13" s="71">
        <f>'План 1-2024'!AC13</f>
        <v>0</v>
      </c>
      <c r="BM13" s="71">
        <f>ФАКТ!U4</f>
        <v>0</v>
      </c>
      <c r="BN13" s="40">
        <f t="shared" ref="BN13" si="15">IFERROR(BK13/BJ13,0)</f>
        <v>0</v>
      </c>
      <c r="BO13" s="75">
        <f>'План 1-2024'!AD13</f>
        <v>0</v>
      </c>
      <c r="BP13" s="75">
        <f>ФАКТ!V4</f>
        <v>0</v>
      </c>
      <c r="BQ13" s="71">
        <f>'План 1-2024'!AE13</f>
        <v>0</v>
      </c>
      <c r="BR13" s="71">
        <f>ФАКТ!W4</f>
        <v>0</v>
      </c>
      <c r="BS13" s="40">
        <f t="shared" ref="BS13" si="16">IFERROR(BP13/BO13,0)</f>
        <v>0</v>
      </c>
      <c r="BT13" s="76">
        <f t="shared" ref="BT13" si="17">BJ13+BO13</f>
        <v>0</v>
      </c>
      <c r="BU13" s="76">
        <f t="shared" ref="BU13" si="18">BK13+BP13</f>
        <v>0</v>
      </c>
      <c r="BV13" s="77">
        <f t="shared" ref="BV13" si="19">BL13+BQ13</f>
        <v>0</v>
      </c>
      <c r="BW13" s="111">
        <f t="shared" ref="BW13" si="20">BM13+BR13</f>
        <v>0</v>
      </c>
      <c r="BX13" s="110">
        <f>'План 1-2024'!AH13</f>
        <v>0</v>
      </c>
      <c r="BY13" s="75">
        <f>ФАКТ!X4</f>
        <v>0</v>
      </c>
      <c r="BZ13" s="71">
        <f>'План 1-2024'!AI13</f>
        <v>0</v>
      </c>
      <c r="CA13" s="71">
        <f>ФАКТ!Y4</f>
        <v>0</v>
      </c>
      <c r="CB13" s="40">
        <f t="shared" ref="CB13" si="21">IFERROR(BY13/BX13,0)</f>
        <v>0</v>
      </c>
      <c r="CC13" s="75">
        <f>'План 1-2024'!AJ13</f>
        <v>0</v>
      </c>
      <c r="CD13" s="75">
        <f>ФАКТ!Z4</f>
        <v>0</v>
      </c>
      <c r="CE13" s="71">
        <f>'План 1-2024'!AK13</f>
        <v>0</v>
      </c>
      <c r="CF13" s="71">
        <f>ФАКТ!AA4</f>
        <v>0</v>
      </c>
      <c r="CG13" s="40">
        <f t="shared" ref="CG13" si="22">IFERROR(CD13/CC13,0)</f>
        <v>0</v>
      </c>
      <c r="CH13" s="75">
        <f>'План 1-2024'!AL13</f>
        <v>0</v>
      </c>
      <c r="CI13" s="75">
        <f>ФАКТ!AB4</f>
        <v>0</v>
      </c>
      <c r="CJ13" s="71">
        <f>'План 1-2024'!AM13</f>
        <v>0</v>
      </c>
      <c r="CK13" s="71">
        <f>ФАКТ!AC4</f>
        <v>0</v>
      </c>
      <c r="CL13" s="40">
        <f t="shared" ref="CL13" si="23">IFERROR(CI13/CH13,0)</f>
        <v>0</v>
      </c>
      <c r="CM13" s="75">
        <f>'План 1-2024'!AN13</f>
        <v>0</v>
      </c>
      <c r="CN13" s="75">
        <f>ФАКТ!AD4</f>
        <v>0</v>
      </c>
      <c r="CO13" s="71">
        <f>'План 1-2024'!AO13</f>
        <v>0</v>
      </c>
      <c r="CP13" s="71">
        <f>ФАКТ!AE4</f>
        <v>0</v>
      </c>
      <c r="CQ13" s="40">
        <f t="shared" ref="CQ13" si="24">IFERROR(CN13/CM13,0)</f>
        <v>0</v>
      </c>
      <c r="CR13" s="75">
        <f>'План 1-2024'!AP13</f>
        <v>5</v>
      </c>
      <c r="CS13" s="75">
        <f>ФАКТ!AF4</f>
        <v>0</v>
      </c>
      <c r="CT13" s="71">
        <f>'План 1-2024'!AQ13</f>
        <v>1824.0250000000001</v>
      </c>
      <c r="CU13" s="71">
        <f>ФАКТ!AG4</f>
        <v>0</v>
      </c>
      <c r="CV13" s="40">
        <f t="shared" ref="CV13" si="25">IFERROR(CS13/CR13,0)</f>
        <v>0</v>
      </c>
      <c r="CW13" s="75">
        <f>'План 1-2024'!AR13</f>
        <v>0</v>
      </c>
      <c r="CX13" s="75">
        <f>ФАКТ!AH4</f>
        <v>0</v>
      </c>
      <c r="CY13" s="71">
        <f>'План 1-2024'!AS13</f>
        <v>0</v>
      </c>
      <c r="CZ13" s="71">
        <f>ФАКТ!AI4</f>
        <v>0</v>
      </c>
      <c r="DA13" s="40">
        <f t="shared" ref="DA13" si="26">IFERROR(CX13/CW13,0)</f>
        <v>0</v>
      </c>
      <c r="DB13" s="76">
        <f t="shared" ref="DB13" si="27">BX13+CC13+CH13+CM13+CR13+CW13</f>
        <v>5</v>
      </c>
      <c r="DC13" s="76">
        <f t="shared" ref="DC13" si="28">BY13+CD13+CI13+CN13+CS13+CX13</f>
        <v>0</v>
      </c>
      <c r="DD13" s="77">
        <f t="shared" ref="DD13" si="29">BZ13+CE13+CJ13+CO13+CT13+CY13</f>
        <v>1824.0250000000001</v>
      </c>
      <c r="DE13" s="127">
        <f t="shared" ref="DE13" si="30">CA13+CF13+CK13+CP13+CU13+CZ13</f>
        <v>0</v>
      </c>
      <c r="DF13" s="110">
        <f>'План 1-2024'!AV13</f>
        <v>0</v>
      </c>
      <c r="DG13" s="75">
        <f>ФАКТ!AJ4</f>
        <v>0</v>
      </c>
      <c r="DH13" s="71">
        <f>'План 1-2024'!AW13</f>
        <v>0</v>
      </c>
      <c r="DI13" s="71">
        <f>ФАКТ!AK4</f>
        <v>0</v>
      </c>
      <c r="DJ13" s="40">
        <f t="shared" ref="DJ13" si="31">IFERROR(DG13/DF13,0)</f>
        <v>0</v>
      </c>
      <c r="DK13" s="75">
        <f>'План 1-2024'!AX13</f>
        <v>0</v>
      </c>
      <c r="DL13" s="75">
        <f>ФАКТ!AL4</f>
        <v>0</v>
      </c>
      <c r="DM13" s="71">
        <f>'План 1-2024'!AY13</f>
        <v>0</v>
      </c>
      <c r="DN13" s="71">
        <f>ФАКТ!AM4</f>
        <v>0</v>
      </c>
      <c r="DO13" s="40">
        <f t="shared" ref="DO13" si="32">IFERROR(DL13/DK13,0)</f>
        <v>0</v>
      </c>
      <c r="DP13" s="76">
        <f t="shared" ref="DP13" si="33">DF13+DK13</f>
        <v>0</v>
      </c>
      <c r="DQ13" s="76">
        <f t="shared" ref="DQ13" si="34">DG13+DL13</f>
        <v>0</v>
      </c>
      <c r="DR13" s="77">
        <f t="shared" ref="DR13" si="35">DH13+DM13</f>
        <v>0</v>
      </c>
      <c r="DS13" s="127">
        <f t="shared" ref="DS13" si="36">DI13+DN13</f>
        <v>0</v>
      </c>
      <c r="DT13" s="110">
        <f>'План 1-2024'!BB13</f>
        <v>0</v>
      </c>
      <c r="DU13" s="75">
        <f>ФАКТ!AN4</f>
        <v>0</v>
      </c>
      <c r="DV13" s="71">
        <f>'План 1-2024'!BC13</f>
        <v>0</v>
      </c>
      <c r="DW13" s="71">
        <f>ФАКТ!AO4</f>
        <v>0</v>
      </c>
      <c r="DX13" s="40">
        <f t="shared" ref="DX13" si="37">IFERROR(DU13/DT13,0)</f>
        <v>0</v>
      </c>
      <c r="DY13" s="75">
        <f>'План 1-2024'!BD13</f>
        <v>0</v>
      </c>
      <c r="DZ13" s="75">
        <f>ФАКТ!AP4</f>
        <v>0</v>
      </c>
      <c r="EA13" s="71">
        <f>'План 1-2024'!BE13</f>
        <v>0</v>
      </c>
      <c r="EB13" s="71">
        <f>ФАКТ!AQ4</f>
        <v>0</v>
      </c>
      <c r="EC13" s="40">
        <f t="shared" ref="EC13" si="38">IFERROR(DZ13/DY13,0)</f>
        <v>0</v>
      </c>
      <c r="ED13" s="75">
        <f>'План 1-2024'!BF13</f>
        <v>0</v>
      </c>
      <c r="EE13" s="75">
        <f>ФАКТ!AR4</f>
        <v>0</v>
      </c>
      <c r="EF13" s="71">
        <f>'План 1-2024'!BG13</f>
        <v>0</v>
      </c>
      <c r="EG13" s="71">
        <f>ФАКТ!AS4</f>
        <v>0</v>
      </c>
      <c r="EH13" s="40">
        <f t="shared" ref="EH13" si="39">IFERROR(EE13/ED13,0)</f>
        <v>0</v>
      </c>
      <c r="EI13" s="75">
        <f>'План 1-2024'!BH13</f>
        <v>0</v>
      </c>
      <c r="EJ13" s="75">
        <f>ФАКТ!AT4</f>
        <v>0</v>
      </c>
      <c r="EK13" s="71">
        <f>'План 1-2024'!BI13</f>
        <v>0</v>
      </c>
      <c r="EL13" s="71">
        <f>ФАКТ!AU4</f>
        <v>0</v>
      </c>
      <c r="EM13" s="40">
        <f t="shared" ref="EM13" si="40">IFERROR(EJ13/EI13,0)</f>
        <v>0</v>
      </c>
      <c r="EN13" s="75">
        <f>'План 1-2024'!BJ13</f>
        <v>0</v>
      </c>
      <c r="EO13" s="75">
        <f>ФАКТ!AV4</f>
        <v>0</v>
      </c>
      <c r="EP13" s="71">
        <f>'План 1-2024'!BK13</f>
        <v>0</v>
      </c>
      <c r="EQ13" s="71">
        <f>ФАКТ!AW4</f>
        <v>0</v>
      </c>
      <c r="ER13" s="40">
        <f t="shared" ref="ER13" si="41">IFERROR(EO13/EN13,0)</f>
        <v>0</v>
      </c>
      <c r="ES13" s="75">
        <f>'План 1-2024'!BL13</f>
        <v>0</v>
      </c>
      <c r="ET13" s="75">
        <f>ФАКТ!AX4</f>
        <v>0</v>
      </c>
      <c r="EU13" s="71">
        <f>'План 1-2024'!BM13</f>
        <v>0</v>
      </c>
      <c r="EV13" s="71">
        <f>ФАКТ!AY4</f>
        <v>0</v>
      </c>
      <c r="EW13" s="40">
        <f t="shared" ref="EW13" si="42">IFERROR(ET13/ES13,0)</f>
        <v>0</v>
      </c>
      <c r="EX13" s="76">
        <f>'План 1-2024'!BN13</f>
        <v>0</v>
      </c>
      <c r="EY13" s="76">
        <f>ФАКТ!AZ4</f>
        <v>0</v>
      </c>
      <c r="EZ13" s="137">
        <f>'План 1-2024'!BO13</f>
        <v>0</v>
      </c>
      <c r="FA13" s="76">
        <f>ФАКТ!BA4</f>
        <v>0</v>
      </c>
      <c r="FB13" s="40">
        <f t="shared" ref="FB13" si="43">IFERROR(EY13/EX13,0)</f>
        <v>0</v>
      </c>
      <c r="FC13" s="76">
        <f>DT13+DY13+ED13+EI13+EN13+ES13+EX13</f>
        <v>0</v>
      </c>
      <c r="FD13" s="76">
        <f t="shared" ref="FD13" si="44">DU13+DZ13+EE13+EJ13+EO13+ET13+EY13</f>
        <v>0</v>
      </c>
      <c r="FE13" s="136">
        <f t="shared" ref="FE13" si="45">DV13+EA13+EF13+EK13+EP13+EU13+EZ13</f>
        <v>0</v>
      </c>
      <c r="FF13" s="128">
        <f>DW13+EB13+EG13+EL13+EQ13+EV13+FA13</f>
        <v>0</v>
      </c>
      <c r="FG13" s="110">
        <f>'План 1-2024'!BR13</f>
        <v>0</v>
      </c>
      <c r="FH13" s="75">
        <f>ФАКТ!BB4</f>
        <v>0</v>
      </c>
      <c r="FI13" s="71">
        <f>'План 1-2024'!BS13</f>
        <v>0</v>
      </c>
      <c r="FJ13" s="71">
        <f>ФАКТ!BC4</f>
        <v>0</v>
      </c>
      <c r="FK13" s="40">
        <f t="shared" ref="FK13" si="46">IFERROR(FH13/FG13,0)</f>
        <v>0</v>
      </c>
      <c r="FL13" s="75">
        <f>'План 1-2024'!BT13</f>
        <v>0</v>
      </c>
      <c r="FM13" s="75">
        <f>ФАКТ!BD4</f>
        <v>0</v>
      </c>
      <c r="FN13" s="71">
        <f>'План 1-2024'!BU13</f>
        <v>0</v>
      </c>
      <c r="FO13" s="71">
        <f>ФАКТ!BE4</f>
        <v>0</v>
      </c>
      <c r="FP13" s="40">
        <f t="shared" ref="FP13" si="47">IFERROR(FM13/FL13,0)</f>
        <v>0</v>
      </c>
      <c r="FQ13" s="75">
        <f>'План 1-2024'!BV13</f>
        <v>0</v>
      </c>
      <c r="FR13" s="75">
        <f>ФАКТ!BF4</f>
        <v>0</v>
      </c>
      <c r="FS13" s="71">
        <f>'План 1-2024'!BW13</f>
        <v>0</v>
      </c>
      <c r="FT13" s="71">
        <f>ФАКТ!BG4</f>
        <v>0</v>
      </c>
      <c r="FU13" s="40">
        <f t="shared" ref="FU13" si="48">IFERROR(FR13/FQ13,0)</f>
        <v>0</v>
      </c>
      <c r="FV13" s="76">
        <f t="shared" ref="FV13" si="49">FG13+FL13+FQ13</f>
        <v>0</v>
      </c>
      <c r="FW13" s="76">
        <f t="shared" ref="FW13" si="50">FH13+FM13+FR13</f>
        <v>0</v>
      </c>
      <c r="FX13" s="71">
        <f>FI13+FN13+FS13</f>
        <v>0</v>
      </c>
      <c r="FY13" s="127">
        <f t="shared" ref="FY13" si="51">FJ13+FO13+FT13</f>
        <v>0</v>
      </c>
      <c r="FZ13" s="110">
        <f>'План 1-2024'!BZ13</f>
        <v>0</v>
      </c>
      <c r="GA13" s="75">
        <f>ФАКТ!BH4</f>
        <v>0</v>
      </c>
      <c r="GB13" s="71">
        <f>'План 1-2024'!CA13</f>
        <v>0</v>
      </c>
      <c r="GC13" s="71">
        <f>ФАКТ!BI4</f>
        <v>0</v>
      </c>
      <c r="GD13" s="40">
        <f t="shared" ref="GD13" si="52">IFERROR(GA13/FZ13,0)</f>
        <v>0</v>
      </c>
      <c r="GE13" s="75">
        <f>'План 1-2024'!CB13</f>
        <v>0</v>
      </c>
      <c r="GF13" s="75">
        <f>ФАКТ!BJ4</f>
        <v>0</v>
      </c>
      <c r="GG13" s="71">
        <f>'План 1-2024'!CC13</f>
        <v>0</v>
      </c>
      <c r="GH13" s="71">
        <f>ФАКТ!BK4</f>
        <v>0</v>
      </c>
      <c r="GI13" s="40">
        <f t="shared" ref="GI13" si="53">IFERROR(GF13/GE13,0)</f>
        <v>0</v>
      </c>
      <c r="GJ13" s="75">
        <f>'План 1-2024'!CD13</f>
        <v>0</v>
      </c>
      <c r="GK13" s="75">
        <f>ФАКТ!BL4</f>
        <v>0</v>
      </c>
      <c r="GL13" s="75">
        <f>'План 1-2024'!CG13</f>
        <v>0</v>
      </c>
      <c r="GM13" s="75">
        <f>ФАКТ!BM4</f>
        <v>0</v>
      </c>
      <c r="GN13" s="40">
        <f t="shared" ref="GN13" si="54">IFERROR(GK13/GJ13,0)</f>
        <v>0</v>
      </c>
      <c r="GO13" s="75">
        <f>'План 1-2024'!CF13</f>
        <v>0</v>
      </c>
      <c r="GP13" s="75">
        <f>ФАКТ!BN4</f>
        <v>0</v>
      </c>
      <c r="GQ13" s="75">
        <f>'План 1-2024'!CG13</f>
        <v>0</v>
      </c>
      <c r="GR13" s="75">
        <f>ФАКТ!BO4</f>
        <v>0</v>
      </c>
      <c r="GS13" s="40">
        <f>IFERROR(GP13/GO13,0)</f>
        <v>0</v>
      </c>
      <c r="GT13" s="76">
        <f>FZ13+GE13+GJ13+GO13</f>
        <v>0</v>
      </c>
      <c r="GU13" s="76">
        <f>GA13+GF13+GK13+GP13</f>
        <v>0</v>
      </c>
      <c r="GV13" s="77">
        <f>GB13+GG13+GL13+GQ13</f>
        <v>0</v>
      </c>
      <c r="GW13" s="78">
        <f>GC13+GH13+GM13+GR13</f>
        <v>0</v>
      </c>
      <c r="GX13" s="110">
        <f>'План 1-2024'!CJ13</f>
        <v>0</v>
      </c>
      <c r="GY13" s="75">
        <f>ФАКТ!BP4</f>
        <v>0</v>
      </c>
      <c r="GZ13" s="71">
        <f>'План 1-2024'!CK13</f>
        <v>0</v>
      </c>
      <c r="HA13" s="71">
        <f>ФАКТ!BQ4</f>
        <v>0</v>
      </c>
      <c r="HB13" s="40">
        <f t="shared" ref="HB13" si="55">IFERROR(GY13/GX13,0)</f>
        <v>0</v>
      </c>
      <c r="HC13" s="165">
        <f>'План 1-2024'!CL13</f>
        <v>0</v>
      </c>
      <c r="HD13" s="75">
        <f>ФАКТ!BR4</f>
        <v>0</v>
      </c>
      <c r="HE13" s="71">
        <f>'План 1-2024'!CM13</f>
        <v>0</v>
      </c>
      <c r="HF13" s="71">
        <f>ФАКТ!BS4</f>
        <v>0</v>
      </c>
      <c r="HG13" s="40">
        <f t="shared" ref="HG13" si="56">IFERROR(HD13/HC13,0)</f>
        <v>0</v>
      </c>
      <c r="HH13" s="165">
        <f>'План 1-2024'!CN13</f>
        <v>0</v>
      </c>
      <c r="HI13" s="75">
        <f>ФАКТ!BT4</f>
        <v>0</v>
      </c>
      <c r="HJ13" s="71">
        <f>'План 1-2024'!CO13</f>
        <v>0</v>
      </c>
      <c r="HK13" s="71">
        <f>ФАКТ!BU4</f>
        <v>0</v>
      </c>
      <c r="HL13" s="40">
        <f t="shared" ref="HL13" si="57">IFERROR(HI13/HH13,0)</f>
        <v>0</v>
      </c>
      <c r="HM13" s="165">
        <f>'План 1-2024'!CP13</f>
        <v>0</v>
      </c>
      <c r="HN13" s="75">
        <f>ФАКТ!BV4</f>
        <v>0</v>
      </c>
      <c r="HO13" s="71">
        <f>'План 1-2024'!CQ13</f>
        <v>0</v>
      </c>
      <c r="HP13" s="71">
        <f>ФАКТ!BW4</f>
        <v>0</v>
      </c>
      <c r="HQ13" s="167">
        <f>IFERROR(HN13/HM13,0)</f>
        <v>0</v>
      </c>
      <c r="HR13" s="75">
        <f>'План 1-2024'!CR13</f>
        <v>0</v>
      </c>
      <c r="HS13" s="71">
        <f>ФАКТ!BX4</f>
        <v>0</v>
      </c>
      <c r="HT13" s="71">
        <f>'План 1-2024'!CS13</f>
        <v>0</v>
      </c>
      <c r="HU13" s="71">
        <f>ФАКТ!BY4</f>
        <v>0</v>
      </c>
      <c r="HV13" s="40">
        <f t="shared" ref="HV13" si="58">IFERROR(HS13/HR13,0)</f>
        <v>0</v>
      </c>
      <c r="HW13" s="75">
        <f>'План 1-2024'!CT13</f>
        <v>0</v>
      </c>
      <c r="HX13" s="71">
        <f>ФАКТ!BZ4</f>
        <v>0</v>
      </c>
      <c r="HY13" s="71">
        <f>'План 1-2024'!CU13</f>
        <v>0</v>
      </c>
      <c r="HZ13" s="71">
        <f>ФАКТ!CA4</f>
        <v>0</v>
      </c>
      <c r="IA13" s="40">
        <f t="shared" ref="IA13" si="59">IFERROR(HX13/HW13,0)</f>
        <v>0</v>
      </c>
      <c r="IB13" s="75">
        <f>'План 1-2024'!CV13</f>
        <v>0</v>
      </c>
      <c r="IC13" s="71">
        <f>ФАКТ!CB4</f>
        <v>0</v>
      </c>
      <c r="ID13" s="71">
        <f>'План 1-2024'!CW13</f>
        <v>0</v>
      </c>
      <c r="IE13" s="71">
        <f>ФАКТ!CC4</f>
        <v>0</v>
      </c>
      <c r="IF13" s="188">
        <f>IFERROR(IC13/IB13,0)</f>
        <v>0</v>
      </c>
      <c r="IG13" s="75">
        <f>'План 1-2024'!CX13</f>
        <v>0</v>
      </c>
      <c r="IH13" s="71">
        <f>ФАКТ!CD4</f>
        <v>0</v>
      </c>
      <c r="II13" s="71">
        <f>'План 1-2024'!CY13</f>
        <v>0</v>
      </c>
      <c r="IJ13" s="71">
        <f>ФАКТ!CE4</f>
        <v>0</v>
      </c>
      <c r="IK13" s="40">
        <f>IFERROR(IH13/IG13,0)</f>
        <v>0</v>
      </c>
      <c r="IL13" s="75">
        <f>GX13+HC13+HH13+HM13+HR13+HW13+IB13+IG13</f>
        <v>0</v>
      </c>
      <c r="IM13" s="75">
        <f>GY13+HD13+HI13+HN13+HS13+HX13+IC13+IH13</f>
        <v>0</v>
      </c>
      <c r="IN13" s="136">
        <f>GZ13+HE13+HJ13+HO13+HT13+HY13+ID13+II13</f>
        <v>0</v>
      </c>
      <c r="IO13" s="134">
        <f>HA13+HF13+HK13+HP13+HU13+HZ13+IE13+IJ13</f>
        <v>0</v>
      </c>
      <c r="IP13" s="110">
        <f>'План 1-2024'!DB13</f>
        <v>0</v>
      </c>
      <c r="IQ13" s="75">
        <f>ФАКТ!CF4</f>
        <v>0</v>
      </c>
      <c r="IR13" s="71">
        <f>'План 1-2024'!DC13</f>
        <v>0</v>
      </c>
      <c r="IS13" s="71">
        <f>ФАКТ!CG4</f>
        <v>0</v>
      </c>
      <c r="IT13" s="121">
        <f t="shared" ref="IT13" si="60">IFERROR(IQ13/IP13,0)</f>
        <v>0</v>
      </c>
      <c r="IU13" s="119">
        <f>'План 1-2024'!DD13</f>
        <v>0</v>
      </c>
      <c r="IV13" s="72">
        <f>ФАКТ!CH4</f>
        <v>0</v>
      </c>
      <c r="IW13" s="73">
        <f>'План 1-2024'!DE13</f>
        <v>0</v>
      </c>
      <c r="IX13" s="73">
        <f>ФАКТ!CI4</f>
        <v>0</v>
      </c>
      <c r="IY13" s="74">
        <f t="shared" ref="IY13" si="61">IFERROR(IV13/IU13,0)</f>
        <v>0</v>
      </c>
      <c r="IZ13" s="164">
        <f>'План 1-2024'!DF13</f>
        <v>0</v>
      </c>
      <c r="JA13" s="72">
        <f>ФАКТ!CJ4</f>
        <v>0</v>
      </c>
      <c r="JB13" s="73">
        <f>'План 1-2024'!DG13</f>
        <v>0</v>
      </c>
      <c r="JC13" s="73">
        <f>ФАКТ!CK4</f>
        <v>0</v>
      </c>
      <c r="JD13" s="74">
        <f t="shared" ref="JD13" si="62">IFERROR(JA13/IZ13,0)</f>
        <v>0</v>
      </c>
      <c r="JE13" s="164">
        <f>'План 1-2024'!DH13</f>
        <v>0</v>
      </c>
      <c r="JF13" s="72">
        <f>ФАКТ!CL4</f>
        <v>0</v>
      </c>
      <c r="JG13" s="73">
        <f>'План 1-2024'!DI13</f>
        <v>0</v>
      </c>
      <c r="JH13" s="73">
        <f>ФАКТ!CM4</f>
        <v>0</v>
      </c>
      <c r="JI13" s="74">
        <f t="shared" ref="JI13" si="63">IFERROR(JF13/JE13,0)</f>
        <v>0</v>
      </c>
      <c r="JJ13" s="164">
        <f>'План 1-2024'!DJ13</f>
        <v>0</v>
      </c>
      <c r="JK13" s="72">
        <f>ФАКТ!CN4</f>
        <v>0</v>
      </c>
      <c r="JL13" s="73">
        <f>'План 1-2024'!DK13</f>
        <v>0</v>
      </c>
      <c r="JM13" s="73">
        <f>ФАКТ!CO4</f>
        <v>0</v>
      </c>
      <c r="JN13" s="74">
        <f t="shared" ref="JN13" si="64">IFERROR(JK13/JJ13,0)</f>
        <v>0</v>
      </c>
      <c r="JO13" s="164">
        <f>'План 1-2024'!DL13</f>
        <v>0</v>
      </c>
      <c r="JP13" s="72">
        <f>ФАКТ!CP4</f>
        <v>0</v>
      </c>
      <c r="JQ13" s="73">
        <f>'План 1-2024'!DM13</f>
        <v>0</v>
      </c>
      <c r="JR13" s="73">
        <f>ФАКТ!CQ4</f>
        <v>0</v>
      </c>
      <c r="JS13" s="74">
        <f t="shared" ref="JS13" si="65">IFERROR(JP13/JO13,0)</f>
        <v>0</v>
      </c>
      <c r="JT13" s="164">
        <f>'План 1-2024'!DN13</f>
        <v>0</v>
      </c>
      <c r="JU13" s="72">
        <f>ФАКТ!CR4</f>
        <v>0</v>
      </c>
      <c r="JV13" s="73">
        <f>'План 1-2024'!DO13</f>
        <v>0</v>
      </c>
      <c r="JW13" s="73">
        <f>ФАКТ!CS4</f>
        <v>0</v>
      </c>
      <c r="JX13" s="74">
        <f t="shared" ref="JX13" si="66">IFERROR(JU13/JT13,0)</f>
        <v>0</v>
      </c>
      <c r="JY13" s="164">
        <f>'План 1-2024'!DP13</f>
        <v>0</v>
      </c>
      <c r="JZ13" s="72">
        <f>ФАКТ!CT4</f>
        <v>0</v>
      </c>
      <c r="KA13" s="73">
        <f>'План 1-2024'!DQ13</f>
        <v>0</v>
      </c>
      <c r="KB13" s="73">
        <f>ФАКТ!CU4</f>
        <v>0</v>
      </c>
      <c r="KC13" s="74">
        <f t="shared" ref="KC13" si="67">IFERROR(JZ13/JY13,0)</f>
        <v>0</v>
      </c>
      <c r="KD13" s="164">
        <f>'План 1-2024'!DR13</f>
        <v>0</v>
      </c>
      <c r="KE13" s="72">
        <f>ФАКТ!CV4</f>
        <v>0</v>
      </c>
      <c r="KF13" s="73">
        <f>'План 1-2024'!DS13</f>
        <v>0</v>
      </c>
      <c r="KG13" s="73">
        <f>ФАКТ!CW4</f>
        <v>0</v>
      </c>
      <c r="KH13" s="74">
        <f t="shared" ref="KH13" si="68">IFERROR(KE13/KD13,0)</f>
        <v>0</v>
      </c>
      <c r="KI13" s="164">
        <f>'План 1-2024'!DT13</f>
        <v>0</v>
      </c>
      <c r="KJ13" s="72">
        <f>ФАКТ!CX4</f>
        <v>0</v>
      </c>
      <c r="KK13" s="73">
        <f>'План 1-2024'!DU13</f>
        <v>0</v>
      </c>
      <c r="KL13" s="73">
        <f>ФАКТ!CY4</f>
        <v>0</v>
      </c>
      <c r="KM13" s="74">
        <f t="shared" ref="KM13" si="69">IFERROR(KJ13/KI13,0)</f>
        <v>0</v>
      </c>
      <c r="KN13" s="164">
        <f>'План 1-2024'!DV13</f>
        <v>0</v>
      </c>
      <c r="KO13" s="72">
        <f>ФАКТ!CZ4</f>
        <v>0</v>
      </c>
      <c r="KP13" s="73">
        <f>'План 1-2024'!DW13</f>
        <v>0</v>
      </c>
      <c r="KQ13" s="73">
        <f>ФАКТ!DA4</f>
        <v>0</v>
      </c>
      <c r="KR13" s="74">
        <f t="shared" ref="KR13" si="70">IFERROR(KO13/KN13,0)</f>
        <v>0</v>
      </c>
      <c r="KS13" s="164">
        <f>'План 1-2024'!DX13</f>
        <v>0</v>
      </c>
      <c r="KT13" s="72">
        <f>ФАКТ!DB4</f>
        <v>0</v>
      </c>
      <c r="KU13" s="73">
        <f>'План 1-2024'!DY13</f>
        <v>0</v>
      </c>
      <c r="KV13" s="73">
        <f>ФАКТ!DC4</f>
        <v>0</v>
      </c>
      <c r="KW13" s="74">
        <f t="shared" ref="KW13" si="71">IFERROR(KT13/KS13,0)</f>
        <v>0</v>
      </c>
      <c r="KX13" s="164">
        <f>'План 1-2024'!DZ13</f>
        <v>0</v>
      </c>
      <c r="KY13" s="72">
        <f>ФАКТ!DD4</f>
        <v>0</v>
      </c>
      <c r="KZ13" s="73">
        <f>'План 1-2024'!EA13</f>
        <v>0</v>
      </c>
      <c r="LA13" s="73">
        <f>ФАКТ!DE4</f>
        <v>0</v>
      </c>
      <c r="LB13" s="74">
        <f t="shared" ref="LB13" si="72">IFERROR(KY13/KX13,0)</f>
        <v>0</v>
      </c>
      <c r="LC13" s="72">
        <f>'План 1-2024'!EB13</f>
        <v>0</v>
      </c>
      <c r="LD13" s="72">
        <f>ФАКТ!DF4</f>
        <v>0</v>
      </c>
      <c r="LE13" s="73">
        <f>'План 1-2024'!EC13</f>
        <v>0</v>
      </c>
      <c r="LF13" s="73">
        <f>ФАКТ!DG4</f>
        <v>0</v>
      </c>
      <c r="LG13" s="74">
        <f t="shared" ref="LG13" si="73">IFERROR(LD13/LC13,0)</f>
        <v>0</v>
      </c>
      <c r="LH13" s="169">
        <f>'План 1-2024'!ED13</f>
        <v>0</v>
      </c>
      <c r="LI13" s="139">
        <f>ФАКТ!DH4</f>
        <v>0</v>
      </c>
      <c r="LJ13" s="139">
        <f>'План 1-2024'!EE13</f>
        <v>0</v>
      </c>
      <c r="LK13" s="139">
        <f>ФАКТ!DI4</f>
        <v>0</v>
      </c>
      <c r="LL13" s="74">
        <f t="shared" ref="LL13" si="74">IFERROR(LI13/LH13,0)</f>
        <v>0</v>
      </c>
      <c r="LM13" s="139">
        <f>'План 1-2024'!EF13</f>
        <v>0</v>
      </c>
      <c r="LN13" s="139">
        <f>ФАКТ!DJ4</f>
        <v>0</v>
      </c>
      <c r="LO13" s="135">
        <f>'План 1-2024'!EG13</f>
        <v>0</v>
      </c>
      <c r="LP13" s="140">
        <f>ФАКТ!DK4</f>
        <v>0</v>
      </c>
      <c r="LQ13" s="74">
        <f t="shared" ref="LQ13" si="75">IFERROR(LN13/LM13,0)</f>
        <v>0</v>
      </c>
      <c r="LR13" s="169">
        <f>'План 1-2024'!EH13</f>
        <v>0</v>
      </c>
      <c r="LS13" s="139">
        <f>ФАКТ!DL4</f>
        <v>0</v>
      </c>
      <c r="LT13" s="135">
        <f>'План 1-2024'!EI13</f>
        <v>0</v>
      </c>
      <c r="LU13" s="135">
        <f>ФАКТ!DM4</f>
        <v>0</v>
      </c>
      <c r="LV13" s="74">
        <f t="shared" ref="LV13" si="76">IFERROR(LS13/LR13,0)</f>
        <v>0</v>
      </c>
      <c r="LW13" s="139">
        <f>'План 1-2024'!EJ13</f>
        <v>0</v>
      </c>
      <c r="LX13" s="139">
        <f>ФАКТ!DN4</f>
        <v>0</v>
      </c>
      <c r="LY13" s="135">
        <f>'План 1-2024'!EK13</f>
        <v>0</v>
      </c>
      <c r="LZ13" s="135">
        <f>ФАКТ!DO4</f>
        <v>0</v>
      </c>
      <c r="MA13" s="74">
        <f t="shared" ref="MA13" si="77">IFERROR(LX13/LW13,0)</f>
        <v>0</v>
      </c>
      <c r="MB13" s="139">
        <f>'План 1-2024'!EL13</f>
        <v>0</v>
      </c>
      <c r="MC13" s="139">
        <f>ФАКТ!DP4</f>
        <v>0</v>
      </c>
      <c r="MD13" s="135">
        <f>'План 1-2024'!EM13</f>
        <v>0</v>
      </c>
      <c r="ME13" s="135">
        <f>ФАКТ!DQ4</f>
        <v>0</v>
      </c>
      <c r="MF13" s="74">
        <f t="shared" ref="MF13" si="78">IFERROR(MC13/MB13,0)</f>
        <v>0</v>
      </c>
      <c r="MG13" s="139">
        <f>'План 1-2024'!EN13</f>
        <v>0</v>
      </c>
      <c r="MH13" s="139">
        <f>ФАКТ!DR4</f>
        <v>0</v>
      </c>
      <c r="MI13" s="135">
        <f>'План 1-2024'!EO13</f>
        <v>0</v>
      </c>
      <c r="MJ13" s="135">
        <f>ФАКТ!DS4</f>
        <v>0</v>
      </c>
      <c r="MK13" s="74">
        <f>IFERROR(MH13/MG13,0)</f>
        <v>0</v>
      </c>
      <c r="ML13" s="139">
        <f>'План 1-2024'!EP13</f>
        <v>0</v>
      </c>
      <c r="MM13" s="139">
        <f>ФАКТ!DT4</f>
        <v>0</v>
      </c>
      <c r="MN13" s="135">
        <f>'План 1-2024'!EQ13</f>
        <v>0</v>
      </c>
      <c r="MO13" s="135">
        <f>ФАКТ!DU4</f>
        <v>0</v>
      </c>
      <c r="MP13" s="74">
        <f>IFERROR(MM13/ML13,0)</f>
        <v>0</v>
      </c>
      <c r="MQ13" s="139">
        <f>'План 1-2024'!ER13</f>
        <v>0</v>
      </c>
      <c r="MR13" s="139">
        <f>ФАКТ!DV4</f>
        <v>0</v>
      </c>
      <c r="MS13" s="135">
        <f>'План 1-2024'!ES13</f>
        <v>0</v>
      </c>
      <c r="MT13" s="135">
        <f>ФАКТ!DW4</f>
        <v>0</v>
      </c>
      <c r="MU13" s="190">
        <f>IFERROR(MR13/MQ13,0)</f>
        <v>0</v>
      </c>
      <c r="MV13" s="139">
        <f>'План 1-2024'!ET13</f>
        <v>0</v>
      </c>
      <c r="MW13" s="139">
        <f>ФАКТ!DX4</f>
        <v>0</v>
      </c>
      <c r="MX13" s="135">
        <f>'План 1-2024'!EU13</f>
        <v>0</v>
      </c>
      <c r="MY13" s="135">
        <f>ФАКТ!DY4</f>
        <v>0</v>
      </c>
      <c r="MZ13" s="74">
        <f>IFERROR(MW13/MV13,0)</f>
        <v>0</v>
      </c>
      <c r="NA13" s="82">
        <f>IU13+IZ13+JE13+JJ13+JO13+JT13+JY13+KD13+KI13+KN13+KS13+KX13+LC13+LH13+LM13+LR13+LW13+MB13+MG13+ML13+MQ13+MV13</f>
        <v>0</v>
      </c>
      <c r="NB13" s="82">
        <f>IV13+JA13+JF13+JK13+JP13+JU13+JZ13+KE13+KJ13+KO13+KT13+KY13+LD13+LI13+LN13+LS13+LX13+MC13+MH13+MM13+MR13+MW13</f>
        <v>0</v>
      </c>
      <c r="NC13" s="73">
        <f>IW13+JB13+JG13+JL13+JQ13+JV13+KA13+KF13+KK13+KP13+KU13+KZ13+LE13+LJ13+LO13+LT13+LY13+MD13+MI13+MN13+MS13+MX13</f>
        <v>0</v>
      </c>
      <c r="ND13" s="120">
        <f>IX13+JC13+JH13+JM13+JR13+JW13+KB13+KG13+KL13+KQ13+KV13+LA13+LF13+LK13+LP13+LU13+LZ13+ME13+MJ13+MO13+MT13+MY13</f>
        <v>0</v>
      </c>
      <c r="NE13" s="110">
        <f>'План 1-2024'!EX13</f>
        <v>0</v>
      </c>
      <c r="NF13" s="75">
        <f>ФАКТ!DZ4</f>
        <v>0</v>
      </c>
      <c r="NG13" s="71">
        <f>'План 1-2024'!EY13</f>
        <v>0</v>
      </c>
      <c r="NH13" s="71">
        <f>ФАКТ!EA4</f>
        <v>0</v>
      </c>
      <c r="NI13" s="40">
        <f t="shared" ref="NI13" si="79">IFERROR(NF13/NE13,0)</f>
        <v>0</v>
      </c>
      <c r="NJ13" s="191">
        <f>'План 1-2024'!EZ13</f>
        <v>0</v>
      </c>
      <c r="NK13" s="141">
        <f>ФАКТ!EB4</f>
        <v>0</v>
      </c>
      <c r="NL13" s="141">
        <f>'План 1-2024'!FA13</f>
        <v>0</v>
      </c>
      <c r="NM13" s="141">
        <f>ФАКТ!EC4</f>
        <v>0</v>
      </c>
      <c r="NN13" s="40">
        <f t="shared" ref="NN13" si="80">IFERROR(NK13/NJ13,0)</f>
        <v>0</v>
      </c>
      <c r="NO13" s="76">
        <f t="shared" ref="NO13" si="81">NE13+NJ13</f>
        <v>0</v>
      </c>
      <c r="NP13" s="76">
        <f t="shared" ref="NP13" si="82">NF13+NK13</f>
        <v>0</v>
      </c>
      <c r="NQ13" s="77">
        <f t="shared" ref="NQ13" si="83">NG13+NL13</f>
        <v>0</v>
      </c>
      <c r="NR13" s="127">
        <f t="shared" ref="NR13" si="84">NH13+NM13</f>
        <v>0</v>
      </c>
      <c r="NS13" s="110">
        <f>'План 1-2024'!FD13</f>
        <v>2</v>
      </c>
      <c r="NT13" s="75">
        <f>ФАКТ!ED4</f>
        <v>0</v>
      </c>
      <c r="NU13" s="71">
        <f>'План 1-2024'!FE13</f>
        <v>331.41800000000001</v>
      </c>
      <c r="NV13" s="71">
        <f>ФАКТ!EE4</f>
        <v>0</v>
      </c>
      <c r="NW13" s="40">
        <f t="shared" ref="NW13" si="85">IFERROR(NT13/NS13,0)</f>
        <v>0</v>
      </c>
      <c r="NX13" s="165">
        <f>'План 1-2024'!FF13</f>
        <v>4</v>
      </c>
      <c r="NY13" s="75">
        <f>ФАКТ!EF4</f>
        <v>0</v>
      </c>
      <c r="NZ13" s="71">
        <f>'План 1-2024'!FG13</f>
        <v>1356.296</v>
      </c>
      <c r="OA13" s="71">
        <f>ФАКТ!EG4</f>
        <v>0</v>
      </c>
      <c r="OB13" s="40">
        <f t="shared" ref="OB13" si="86">IFERROR(NY13/NX13,0)</f>
        <v>0</v>
      </c>
      <c r="OC13" s="165">
        <f>'План 1-2024'!FH13</f>
        <v>0</v>
      </c>
      <c r="OD13" s="75">
        <f>ФАКТ!EH4</f>
        <v>0</v>
      </c>
      <c r="OE13" s="71">
        <f>'План 1-2024'!FI13</f>
        <v>0</v>
      </c>
      <c r="OF13" s="71">
        <f>ФАКТ!EI4</f>
        <v>0</v>
      </c>
      <c r="OG13" s="40">
        <f t="shared" ref="OG13" si="87">IFERROR(OD13/OC13,0)</f>
        <v>0</v>
      </c>
      <c r="OH13" s="165">
        <f>'План 1-2024'!FJ13</f>
        <v>0</v>
      </c>
      <c r="OI13" s="75">
        <f>ФАКТ!EJ4</f>
        <v>0</v>
      </c>
      <c r="OJ13" s="71">
        <f>'План 1-2024'!FK13</f>
        <v>0</v>
      </c>
      <c r="OK13" s="71">
        <f>ФАКТ!EK4</f>
        <v>0</v>
      </c>
      <c r="OL13" s="40">
        <f t="shared" ref="OL13" si="88">IFERROR(OI13/OH13,0)</f>
        <v>0</v>
      </c>
      <c r="OM13" s="165">
        <f>'План 1-2024'!FL13</f>
        <v>0</v>
      </c>
      <c r="ON13" s="75">
        <f>ФАКТ!EL4</f>
        <v>0</v>
      </c>
      <c r="OO13" s="71">
        <f>'План 1-2024'!FM13</f>
        <v>0</v>
      </c>
      <c r="OP13" s="71">
        <f>ФАКТ!EM4</f>
        <v>0</v>
      </c>
      <c r="OQ13" s="40">
        <f t="shared" ref="OQ13" si="89">IFERROR(ON13/OM13,0)</f>
        <v>0</v>
      </c>
      <c r="OR13" s="165">
        <f>'План 1-2024'!FN13</f>
        <v>0</v>
      </c>
      <c r="OS13" s="75">
        <f>ФАКТ!EN4</f>
        <v>0</v>
      </c>
      <c r="OT13" s="71">
        <f>'План 1-2024'!FO13</f>
        <v>0</v>
      </c>
      <c r="OU13" s="71">
        <f>ФАКТ!EO4</f>
        <v>0</v>
      </c>
      <c r="OV13" s="40">
        <f>IFERROR(OS13/OR13,0)</f>
        <v>0</v>
      </c>
      <c r="OW13" s="165">
        <f>'План 1-2024'!FP13</f>
        <v>0</v>
      </c>
      <c r="OX13" s="75">
        <f>ФАКТ!EP4</f>
        <v>0</v>
      </c>
      <c r="OY13" s="71">
        <f>'План 1-2024'!FQ13</f>
        <v>0</v>
      </c>
      <c r="OZ13" s="71">
        <f>ФАКТ!EQ4</f>
        <v>0</v>
      </c>
      <c r="PA13" s="40">
        <f>IFERROR(OX13/OW13,0)</f>
        <v>0</v>
      </c>
      <c r="PB13" s="76">
        <f>NS13+NX13+OC13+OH13+OM13+OR13+OW13</f>
        <v>6</v>
      </c>
      <c r="PC13" s="76">
        <f>NT13+NY13+OD13+OI13+ON13+OS13+OX13</f>
        <v>0</v>
      </c>
      <c r="PD13" s="77">
        <f>NU13+NZ13+OE13+OJ13+OO13+OT13+OY13</f>
        <v>1687.7139999999999</v>
      </c>
      <c r="PE13" s="127">
        <f>NV13+OA13+OF13+OK13+OP13+OU13+OZ13</f>
        <v>0</v>
      </c>
      <c r="PF13" s="110">
        <f>'План 1-2024'!FT13</f>
        <v>0</v>
      </c>
      <c r="PG13" s="75">
        <f>ФАКТ!ER4</f>
        <v>0</v>
      </c>
      <c r="PH13" s="71">
        <f>'План 1-2024'!FU13</f>
        <v>0</v>
      </c>
      <c r="PI13" s="71">
        <f>ФАКТ!ES4</f>
        <v>0</v>
      </c>
      <c r="PJ13" s="40">
        <f t="shared" ref="PJ13" si="90">IFERROR(PG13/PF13,0)</f>
        <v>0</v>
      </c>
      <c r="PK13" s="165">
        <f>'План 1-2024'!FV13</f>
        <v>0</v>
      </c>
      <c r="PL13" s="75">
        <f>ФАКТ!ET4</f>
        <v>0</v>
      </c>
      <c r="PM13" s="71">
        <f>'План 1-2024'!FW13</f>
        <v>0</v>
      </c>
      <c r="PN13" s="71">
        <f>ФАКТ!EU4</f>
        <v>0</v>
      </c>
      <c r="PO13" s="40">
        <f t="shared" ref="PO13" si="91">IFERROR(PL13/PK13,0)</f>
        <v>0</v>
      </c>
      <c r="PP13" s="165">
        <f>'План 1-2024'!FX13</f>
        <v>0</v>
      </c>
      <c r="PQ13" s="75">
        <f>ФАКТ!EV4</f>
        <v>0</v>
      </c>
      <c r="PR13" s="71">
        <f>'План 1-2024'!FY13</f>
        <v>0</v>
      </c>
      <c r="PS13" s="71">
        <f>ФАКТ!EW4</f>
        <v>0</v>
      </c>
      <c r="PT13" s="40">
        <f>IFERROR(PQ13/PP13,0)</f>
        <v>0</v>
      </c>
      <c r="PU13" s="76">
        <f>PF13+PK13+PP13</f>
        <v>0</v>
      </c>
      <c r="PV13" s="76">
        <f>PG13+PL13+PQ13</f>
        <v>0</v>
      </c>
      <c r="PW13" s="77">
        <f>PH13+PM13+PR13</f>
        <v>0</v>
      </c>
      <c r="PX13" s="111">
        <f>PI13+PN13+PS13</f>
        <v>0</v>
      </c>
      <c r="PY13" s="119">
        <f>'План 1-2024'!GB13</f>
        <v>0</v>
      </c>
      <c r="PZ13" s="165">
        <f>ФАКТ!EX4</f>
        <v>0</v>
      </c>
      <c r="QA13" s="136">
        <f>'План 1-2024'!GC13</f>
        <v>0</v>
      </c>
      <c r="QB13" s="136">
        <f>ФАКТ!EY4</f>
        <v>0</v>
      </c>
      <c r="QC13" s="40">
        <f t="shared" ref="QC13" si="92">IFERROR(PZ13/PY13,0)</f>
        <v>0</v>
      </c>
      <c r="QD13" s="76">
        <f>'План 1-2024'!GD13</f>
        <v>0</v>
      </c>
      <c r="QE13" s="76">
        <f>ФАКТ!EZ4</f>
        <v>0</v>
      </c>
      <c r="QF13" s="138">
        <f>'План 1-2024'!GE13</f>
        <v>0</v>
      </c>
      <c r="QG13" s="138">
        <f>ФАКТ!FA4</f>
        <v>0</v>
      </c>
      <c r="QH13" s="40">
        <f t="shared" ref="QH13" si="93">IFERROR(QE13/QD13,0)</f>
        <v>0</v>
      </c>
      <c r="QI13" s="76">
        <f t="shared" ref="QI13" si="94">PY13+QD13</f>
        <v>0</v>
      </c>
      <c r="QJ13" s="76">
        <f t="shared" ref="QJ13" si="95">PZ13+QE13</f>
        <v>0</v>
      </c>
      <c r="QK13" s="136">
        <f t="shared" ref="QK13" si="96">QA13+QF13</f>
        <v>0</v>
      </c>
      <c r="QL13" s="162">
        <f t="shared" ref="QL13" si="97">QB13+QG13</f>
        <v>0</v>
      </c>
      <c r="QM13" s="110">
        <f>'План 1-2024'!GH13</f>
        <v>0</v>
      </c>
      <c r="QN13" s="75">
        <f>ФАКТ!FB4</f>
        <v>0</v>
      </c>
      <c r="QO13" s="71">
        <f>'План 1-2024'!GI13</f>
        <v>0</v>
      </c>
      <c r="QP13" s="71">
        <f>ФАКТ!FC4</f>
        <v>0</v>
      </c>
      <c r="QQ13" s="121">
        <f t="shared" ref="QQ13" si="98">IFERROR(QN13/QM13,0)</f>
        <v>0</v>
      </c>
      <c r="QR13" s="110">
        <f>'План 1-2024'!GJ13</f>
        <v>0</v>
      </c>
      <c r="QS13" s="75">
        <f>ФАКТ!FD4</f>
        <v>0</v>
      </c>
      <c r="QT13" s="71">
        <f>'План 1-2024'!GK13</f>
        <v>0</v>
      </c>
      <c r="QU13" s="71">
        <f>ФАКТ!FE4</f>
        <v>0</v>
      </c>
      <c r="QV13" s="40">
        <f t="shared" ref="QV13" si="99">IFERROR(QS13/QR13,0)</f>
        <v>0</v>
      </c>
      <c r="QW13" s="75">
        <f>'План 1-2024'!GL13</f>
        <v>0</v>
      </c>
      <c r="QX13" s="75">
        <f>ФАКТ!FF4</f>
        <v>0</v>
      </c>
      <c r="QY13" s="71">
        <f>'План 1-2024'!GM13</f>
        <v>0</v>
      </c>
      <c r="QZ13" s="71">
        <f>ФАКТ!FG4</f>
        <v>0</v>
      </c>
      <c r="RA13" s="40">
        <f t="shared" ref="RA13" si="100">IFERROR(QX13/QW13,0)</f>
        <v>0</v>
      </c>
      <c r="RB13" s="76">
        <f t="shared" ref="RB13" si="101">QR13+QW13</f>
        <v>0</v>
      </c>
      <c r="RC13" s="76">
        <f t="shared" ref="RC13" si="102">QS13+QX13</f>
        <v>0</v>
      </c>
      <c r="RD13" s="77">
        <f t="shared" ref="RD13" si="103">QT13+QY13</f>
        <v>0</v>
      </c>
      <c r="RE13" s="127">
        <f t="shared" ref="RE13" si="104">QU13+QZ13</f>
        <v>0</v>
      </c>
    </row>
    <row r="14" spans="1:476" s="39" customFormat="1">
      <c r="A14" s="132">
        <v>630044</v>
      </c>
      <c r="B14" s="37">
        <v>4018</v>
      </c>
      <c r="C14" s="133" t="s">
        <v>95</v>
      </c>
      <c r="D14" s="72">
        <f t="shared" si="0"/>
        <v>67</v>
      </c>
      <c r="E14" s="72">
        <f t="shared" si="1"/>
        <v>0</v>
      </c>
      <c r="F14" s="73">
        <f t="shared" si="2"/>
        <v>10210.737000000001</v>
      </c>
      <c r="G14" s="73">
        <f t="shared" si="3"/>
        <v>0</v>
      </c>
      <c r="H14" s="121">
        <f t="shared" ref="H14:H30" si="105">IFERROR(E14/D14,0)</f>
        <v>0</v>
      </c>
      <c r="I14" s="119">
        <f>'План 1-2024'!F14</f>
        <v>0</v>
      </c>
      <c r="J14" s="72">
        <f>ФАКТ!B5</f>
        <v>0</v>
      </c>
      <c r="K14" s="73">
        <f>'План 1-2024'!G14</f>
        <v>0</v>
      </c>
      <c r="L14" s="73">
        <f>ФАКТ!C5</f>
        <v>0</v>
      </c>
      <c r="M14" s="74">
        <f t="shared" ref="M14:M30" si="106">IFERROR(J14/I14,0)</f>
        <v>0</v>
      </c>
      <c r="N14" s="72">
        <f>'План 1-2024'!H14</f>
        <v>0</v>
      </c>
      <c r="O14" s="72">
        <f>ФАКТ!D5</f>
        <v>0</v>
      </c>
      <c r="P14" s="73">
        <f>'План 1-2024'!I14</f>
        <v>0</v>
      </c>
      <c r="Q14" s="73">
        <f>ФАКТ!E5</f>
        <v>0</v>
      </c>
      <c r="R14" s="74">
        <f t="shared" ref="R14:R30" si="107">IFERROR(O14/N14,0)</f>
        <v>0</v>
      </c>
      <c r="S14" s="72">
        <f>'План 1-2024'!J14</f>
        <v>0</v>
      </c>
      <c r="T14" s="72">
        <f>ФАКТ!F5</f>
        <v>0</v>
      </c>
      <c r="U14" s="73">
        <f>'План 1-2024'!K14</f>
        <v>0</v>
      </c>
      <c r="V14" s="73">
        <f>ФАКТ!G5</f>
        <v>0</v>
      </c>
      <c r="W14" s="74">
        <f t="shared" ref="W14:W30" si="108">IFERROR(T14/S14,0)</f>
        <v>0</v>
      </c>
      <c r="X14" s="72">
        <f>[18]Лист1!$L$13</f>
        <v>0</v>
      </c>
      <c r="Y14" s="72">
        <f>ФАКТ!H5</f>
        <v>0</v>
      </c>
      <c r="Z14" s="73">
        <f>'План 1-2024'!M14</f>
        <v>0</v>
      </c>
      <c r="AA14" s="73">
        <f>ФАКТ!I5</f>
        <v>0</v>
      </c>
      <c r="AB14" s="74">
        <f t="shared" ref="AB14:AB30" si="109">IFERROR(Y14/X14,0)</f>
        <v>0</v>
      </c>
      <c r="AC14" s="72">
        <f t="shared" ref="AC14:AC30" si="110">I14+N14+S14+X14</f>
        <v>0</v>
      </c>
      <c r="AD14" s="72">
        <f t="shared" ref="AD14:AD30" si="111">J14+O14+T14+Y14</f>
        <v>0</v>
      </c>
      <c r="AE14" s="73">
        <f t="shared" ref="AE14:AE30" si="112">K14+P14+U14+Z14</f>
        <v>0</v>
      </c>
      <c r="AF14" s="187">
        <f t="shared" ref="AF14:AF30" si="113">L14+Q14+V14+AA14</f>
        <v>0</v>
      </c>
      <c r="AG14" s="110">
        <f>'План 1-2024'!P14</f>
        <v>0</v>
      </c>
      <c r="AH14" s="75">
        <f>ФАКТ!J5</f>
        <v>0</v>
      </c>
      <c r="AI14" s="71">
        <f>'План 1-2024'!Q14</f>
        <v>0</v>
      </c>
      <c r="AJ14" s="71">
        <f>ФАКТ!K5</f>
        <v>0</v>
      </c>
      <c r="AK14" s="121">
        <f t="shared" ref="AK14:AK30" si="114">IFERROR(AH14/AG14,0)</f>
        <v>0</v>
      </c>
      <c r="AL14" s="110">
        <f>'План 1-2024'!R14</f>
        <v>0</v>
      </c>
      <c r="AM14" s="75">
        <f>ФАКТ!L5</f>
        <v>0</v>
      </c>
      <c r="AN14" s="71">
        <f>'План 1-2024'!S14</f>
        <v>0</v>
      </c>
      <c r="AO14" s="71">
        <f>ФАКТ!M5</f>
        <v>0</v>
      </c>
      <c r="AP14" s="40">
        <f t="shared" ref="AP14:AP30" si="115">IFERROR(AM14/AL14,0)</f>
        <v>0</v>
      </c>
      <c r="AQ14" s="75">
        <f>'План 1-2024'!T14</f>
        <v>0</v>
      </c>
      <c r="AR14" s="75">
        <f>ФАКТ!N5</f>
        <v>0</v>
      </c>
      <c r="AS14" s="71">
        <f>'План 1-2024'!U14</f>
        <v>0</v>
      </c>
      <c r="AT14" s="71">
        <f>ФАКТ!O5</f>
        <v>0</v>
      </c>
      <c r="AU14" s="40">
        <f t="shared" ref="AU14:AU30" si="116">IFERROR(AR14/AQ14,0)</f>
        <v>0</v>
      </c>
      <c r="AV14" s="76">
        <f t="shared" ref="AV14:AV30" si="117">AL14+AQ14</f>
        <v>0</v>
      </c>
      <c r="AW14" s="76">
        <f t="shared" ref="AW14:AW30" si="118">AM14+AR14</f>
        <v>0</v>
      </c>
      <c r="AX14" s="77">
        <f t="shared" ref="AX14:AX30" si="119">AN14+AS14</f>
        <v>0</v>
      </c>
      <c r="AY14" s="127">
        <f t="shared" ref="AY14:AY30" si="120">AO14+AT14</f>
        <v>0</v>
      </c>
      <c r="AZ14" s="110">
        <f>'План 1-2024'!X14</f>
        <v>0</v>
      </c>
      <c r="BA14" s="75">
        <f>ФАКТ!P5</f>
        <v>0</v>
      </c>
      <c r="BB14" s="71">
        <f>'План 1-2024'!Y14</f>
        <v>0</v>
      </c>
      <c r="BC14" s="71">
        <f>ФАКТ!Q5</f>
        <v>0</v>
      </c>
      <c r="BD14" s="121">
        <f t="shared" ref="BD14:BD30" si="121">IFERROR(BA14/AZ14,0)</f>
        <v>0</v>
      </c>
      <c r="BE14" s="110">
        <f>'План 1-2024'!Z14</f>
        <v>0</v>
      </c>
      <c r="BF14" s="75">
        <f>ФАКТ!R5</f>
        <v>0</v>
      </c>
      <c r="BG14" s="71">
        <f>'План 1-2024'!AA14</f>
        <v>0</v>
      </c>
      <c r="BH14" s="71">
        <f>ФАКТ!S5</f>
        <v>0</v>
      </c>
      <c r="BI14" s="121">
        <f t="shared" ref="BI14:BI30" si="122">IFERROR(BF14/BE14,0)</f>
        <v>0</v>
      </c>
      <c r="BJ14" s="110">
        <f>'План 1-2024'!AB14</f>
        <v>0</v>
      </c>
      <c r="BK14" s="75">
        <f>ФАКТ!T5</f>
        <v>0</v>
      </c>
      <c r="BL14" s="71">
        <f>'План 1-2024'!AC14</f>
        <v>0</v>
      </c>
      <c r="BM14" s="71">
        <f>ФАКТ!U5</f>
        <v>0</v>
      </c>
      <c r="BN14" s="40">
        <f t="shared" ref="BN14:BN30" si="123">IFERROR(BK14/BJ14,0)</f>
        <v>0</v>
      </c>
      <c r="BO14" s="75">
        <f>'План 1-2024'!AD14</f>
        <v>0</v>
      </c>
      <c r="BP14" s="75">
        <f>ФАКТ!V5</f>
        <v>0</v>
      </c>
      <c r="BQ14" s="71">
        <f>'План 1-2024'!AE14</f>
        <v>0</v>
      </c>
      <c r="BR14" s="71">
        <f>ФАКТ!W5</f>
        <v>0</v>
      </c>
      <c r="BS14" s="40">
        <f t="shared" ref="BS14:BS30" si="124">IFERROR(BP14/BO14,0)</f>
        <v>0</v>
      </c>
      <c r="BT14" s="76">
        <f t="shared" ref="BT14:BT30" si="125">BJ14+BO14</f>
        <v>0</v>
      </c>
      <c r="BU14" s="76">
        <f t="shared" ref="BU14:BU30" si="126">BK14+BP14</f>
        <v>0</v>
      </c>
      <c r="BV14" s="77">
        <f t="shared" ref="BV14:BV30" si="127">BL14+BQ14</f>
        <v>0</v>
      </c>
      <c r="BW14" s="111">
        <f t="shared" ref="BW14:BW30" si="128">BM14+BR14</f>
        <v>0</v>
      </c>
      <c r="BX14" s="110">
        <f>'План 1-2024'!AH14</f>
        <v>0</v>
      </c>
      <c r="BY14" s="75">
        <f>ФАКТ!X5</f>
        <v>0</v>
      </c>
      <c r="BZ14" s="71">
        <f>'План 1-2024'!AI14</f>
        <v>0</v>
      </c>
      <c r="CA14" s="71">
        <f>ФАКТ!Y5</f>
        <v>0</v>
      </c>
      <c r="CB14" s="40">
        <f t="shared" ref="CB14:CB30" si="129">IFERROR(BY14/BX14,0)</f>
        <v>0</v>
      </c>
      <c r="CC14" s="75">
        <f>'План 1-2024'!AJ14</f>
        <v>0</v>
      </c>
      <c r="CD14" s="75">
        <f>ФАКТ!Z5</f>
        <v>0</v>
      </c>
      <c r="CE14" s="71">
        <f>'План 1-2024'!AK14</f>
        <v>0</v>
      </c>
      <c r="CF14" s="71">
        <f>ФАКТ!AA5</f>
        <v>0</v>
      </c>
      <c r="CG14" s="40">
        <f t="shared" ref="CG14:CG30" si="130">IFERROR(CD14/CC14,0)</f>
        <v>0</v>
      </c>
      <c r="CH14" s="75">
        <f>'План 1-2024'!AL14</f>
        <v>0</v>
      </c>
      <c r="CI14" s="75">
        <f>ФАКТ!AB5</f>
        <v>0</v>
      </c>
      <c r="CJ14" s="71">
        <f>'План 1-2024'!AM14</f>
        <v>0</v>
      </c>
      <c r="CK14" s="71">
        <f>ФАКТ!AC5</f>
        <v>0</v>
      </c>
      <c r="CL14" s="40">
        <f t="shared" ref="CL14:CL30" si="131">IFERROR(CI14/CH14,0)</f>
        <v>0</v>
      </c>
      <c r="CM14" s="75">
        <f>'План 1-2024'!AN14</f>
        <v>3</v>
      </c>
      <c r="CN14" s="75">
        <f>ФАКТ!AD5</f>
        <v>0</v>
      </c>
      <c r="CO14" s="71">
        <f>'План 1-2024'!AO14</f>
        <v>841.01700000000005</v>
      </c>
      <c r="CP14" s="71">
        <f>ФАКТ!AE5</f>
        <v>0</v>
      </c>
      <c r="CQ14" s="40">
        <f t="shared" ref="CQ14:CQ30" si="132">IFERROR(CN14/CM14,0)</f>
        <v>0</v>
      </c>
      <c r="CR14" s="75">
        <f>'План 1-2024'!AP14</f>
        <v>0</v>
      </c>
      <c r="CS14" s="75">
        <f>ФАКТ!AF5</f>
        <v>0</v>
      </c>
      <c r="CT14" s="71">
        <f>'План 1-2024'!AQ14</f>
        <v>0</v>
      </c>
      <c r="CU14" s="71">
        <f>ФАКТ!AG5</f>
        <v>0</v>
      </c>
      <c r="CV14" s="40">
        <f t="shared" ref="CV14:CV30" si="133">IFERROR(CS14/CR14,0)</f>
        <v>0</v>
      </c>
      <c r="CW14" s="75">
        <f>'План 1-2024'!AR14</f>
        <v>0</v>
      </c>
      <c r="CX14" s="75">
        <f>ФАКТ!AH5</f>
        <v>0</v>
      </c>
      <c r="CY14" s="71">
        <f>'План 1-2024'!AS14</f>
        <v>0</v>
      </c>
      <c r="CZ14" s="71">
        <f>ФАКТ!AI5</f>
        <v>0</v>
      </c>
      <c r="DA14" s="40">
        <f t="shared" ref="DA14:DA30" si="134">IFERROR(CX14/CW14,0)</f>
        <v>0</v>
      </c>
      <c r="DB14" s="76">
        <f t="shared" ref="DB14:DB30" si="135">BX14+CC14+CH14+CM14+CR14+CW14</f>
        <v>3</v>
      </c>
      <c r="DC14" s="76">
        <f t="shared" ref="DC14:DC30" si="136">BY14+CD14+CI14+CN14+CS14+CX14</f>
        <v>0</v>
      </c>
      <c r="DD14" s="77">
        <f t="shared" ref="DD14:DD30" si="137">BZ14+CE14+CJ14+CO14+CT14+CY14</f>
        <v>841.01700000000005</v>
      </c>
      <c r="DE14" s="127">
        <f t="shared" ref="DE14:DE30" si="138">CA14+CF14+CK14+CP14+CU14+CZ14</f>
        <v>0</v>
      </c>
      <c r="DF14" s="110">
        <f>'План 1-2024'!AV14</f>
        <v>0</v>
      </c>
      <c r="DG14" s="75">
        <f>ФАКТ!AJ5</f>
        <v>0</v>
      </c>
      <c r="DH14" s="71">
        <f>'План 1-2024'!AW14</f>
        <v>0</v>
      </c>
      <c r="DI14" s="71">
        <f>ФАКТ!AK5</f>
        <v>0</v>
      </c>
      <c r="DJ14" s="40">
        <f t="shared" ref="DJ14:DJ30" si="139">IFERROR(DG14/DF14,0)</f>
        <v>0</v>
      </c>
      <c r="DK14" s="75">
        <f>'План 1-2024'!AX14</f>
        <v>0</v>
      </c>
      <c r="DL14" s="75">
        <f>ФАКТ!AL5</f>
        <v>0</v>
      </c>
      <c r="DM14" s="71">
        <f>'План 1-2024'!AY14</f>
        <v>0</v>
      </c>
      <c r="DN14" s="71">
        <f>ФАКТ!AM5</f>
        <v>0</v>
      </c>
      <c r="DO14" s="40">
        <f t="shared" ref="DO14:DO30" si="140">IFERROR(DL14/DK14,0)</f>
        <v>0</v>
      </c>
      <c r="DP14" s="76">
        <f t="shared" ref="DP14:DP30" si="141">DF14+DK14</f>
        <v>0</v>
      </c>
      <c r="DQ14" s="76">
        <f t="shared" ref="DQ14:DQ30" si="142">DG14+DL14</f>
        <v>0</v>
      </c>
      <c r="DR14" s="77">
        <f t="shared" ref="DR14:DR30" si="143">DH14+DM14</f>
        <v>0</v>
      </c>
      <c r="DS14" s="127">
        <f t="shared" ref="DS14:DS30" si="144">DI14+DN14</f>
        <v>0</v>
      </c>
      <c r="DT14" s="110">
        <f>'План 1-2024'!BB14</f>
        <v>0</v>
      </c>
      <c r="DU14" s="75">
        <f>ФАКТ!AN5</f>
        <v>0</v>
      </c>
      <c r="DV14" s="71">
        <f>'План 1-2024'!BC14</f>
        <v>0</v>
      </c>
      <c r="DW14" s="71">
        <f>ФАКТ!AO5</f>
        <v>0</v>
      </c>
      <c r="DX14" s="40">
        <f t="shared" ref="DX14:DX30" si="145">IFERROR(DU14/DT14,0)</f>
        <v>0</v>
      </c>
      <c r="DY14" s="75">
        <f>'План 1-2024'!BD14</f>
        <v>0</v>
      </c>
      <c r="DZ14" s="75">
        <f>ФАКТ!AP5</f>
        <v>0</v>
      </c>
      <c r="EA14" s="71">
        <f>'План 1-2024'!BE14</f>
        <v>0</v>
      </c>
      <c r="EB14" s="71">
        <f>ФАКТ!AQ5</f>
        <v>0</v>
      </c>
      <c r="EC14" s="40">
        <f t="shared" ref="EC14:EC30" si="146">IFERROR(DZ14/DY14,0)</f>
        <v>0</v>
      </c>
      <c r="ED14" s="75">
        <f>'План 1-2024'!BF14</f>
        <v>0</v>
      </c>
      <c r="EE14" s="75">
        <f>ФАКТ!AR5</f>
        <v>0</v>
      </c>
      <c r="EF14" s="71">
        <f>'План 1-2024'!BG14</f>
        <v>0</v>
      </c>
      <c r="EG14" s="71">
        <f>ФАКТ!AS5</f>
        <v>0</v>
      </c>
      <c r="EH14" s="40">
        <f t="shared" ref="EH14:EH30" si="147">IFERROR(EE14/ED14,0)</f>
        <v>0</v>
      </c>
      <c r="EI14" s="75">
        <f>'План 1-2024'!BH14</f>
        <v>0</v>
      </c>
      <c r="EJ14" s="75">
        <f>ФАКТ!AT5</f>
        <v>0</v>
      </c>
      <c r="EK14" s="71">
        <f>'План 1-2024'!BI14</f>
        <v>0</v>
      </c>
      <c r="EL14" s="71">
        <f>ФАКТ!AU5</f>
        <v>0</v>
      </c>
      <c r="EM14" s="40">
        <f t="shared" ref="EM14:EM30" si="148">IFERROR(EJ14/EI14,0)</f>
        <v>0</v>
      </c>
      <c r="EN14" s="75">
        <f>'План 1-2024'!BJ14</f>
        <v>0</v>
      </c>
      <c r="EO14" s="75">
        <f>ФАКТ!AV5</f>
        <v>0</v>
      </c>
      <c r="EP14" s="71">
        <f>'План 1-2024'!BK14</f>
        <v>0</v>
      </c>
      <c r="EQ14" s="71">
        <f>ФАКТ!AW5</f>
        <v>0</v>
      </c>
      <c r="ER14" s="40">
        <f t="shared" ref="ER14:ER30" si="149">IFERROR(EO14/EN14,0)</f>
        <v>0</v>
      </c>
      <c r="ES14" s="75">
        <f>'План 1-2024'!BL14</f>
        <v>0</v>
      </c>
      <c r="ET14" s="75">
        <f>ФАКТ!AX5</f>
        <v>0</v>
      </c>
      <c r="EU14" s="71">
        <f>'План 1-2024'!BM14</f>
        <v>0</v>
      </c>
      <c r="EV14" s="71">
        <f>ФАКТ!AY5</f>
        <v>0</v>
      </c>
      <c r="EW14" s="40">
        <f t="shared" ref="EW14:EW30" si="150">IFERROR(ET14/ES14,0)</f>
        <v>0</v>
      </c>
      <c r="EX14" s="76">
        <f>'План 1-2024'!BN14</f>
        <v>0</v>
      </c>
      <c r="EY14" s="76">
        <f>ФАКТ!AZ5</f>
        <v>0</v>
      </c>
      <c r="EZ14" s="137">
        <f>'План 1-2024'!BO14</f>
        <v>0</v>
      </c>
      <c r="FA14" s="76">
        <f>ФАКТ!BA5</f>
        <v>0</v>
      </c>
      <c r="FB14" s="40">
        <f t="shared" ref="FB14:FB30" si="151">IFERROR(EY14/EX14,0)</f>
        <v>0</v>
      </c>
      <c r="FC14" s="76">
        <f t="shared" ref="FC14:FC30" si="152">DT14+DY14+ED14+EI14+EN14+ES14+EX14</f>
        <v>0</v>
      </c>
      <c r="FD14" s="76">
        <f t="shared" ref="FD14:FD30" si="153">DU14+DZ14+EE14+EJ14+EO14+ET14+EY14</f>
        <v>0</v>
      </c>
      <c r="FE14" s="136">
        <f t="shared" ref="FE14:FE30" si="154">DV14+EA14+EF14+EK14+EP14+EU14+EZ14</f>
        <v>0</v>
      </c>
      <c r="FF14" s="128">
        <f t="shared" ref="FF14:FF30" si="155">DW14+EB14+EG14+EL14+EQ14+EV14+FA14</f>
        <v>0</v>
      </c>
      <c r="FG14" s="110">
        <f>'План 1-2024'!BR14</f>
        <v>0</v>
      </c>
      <c r="FH14" s="75">
        <f>ФАКТ!BB5</f>
        <v>0</v>
      </c>
      <c r="FI14" s="71">
        <f>'План 1-2024'!BS14</f>
        <v>0</v>
      </c>
      <c r="FJ14" s="71">
        <f>ФАКТ!BC5</f>
        <v>0</v>
      </c>
      <c r="FK14" s="40">
        <f t="shared" ref="FK14:FK30" si="156">IFERROR(FH14/FG14,0)</f>
        <v>0</v>
      </c>
      <c r="FL14" s="75">
        <f>'План 1-2024'!BT14</f>
        <v>0</v>
      </c>
      <c r="FM14" s="75">
        <f>ФАКТ!BD5</f>
        <v>0</v>
      </c>
      <c r="FN14" s="71">
        <f>'План 1-2024'!BU14</f>
        <v>0</v>
      </c>
      <c r="FO14" s="71">
        <f>ФАКТ!BE5</f>
        <v>0</v>
      </c>
      <c r="FP14" s="40">
        <f t="shared" ref="FP14:FP30" si="157">IFERROR(FM14/FL14,0)</f>
        <v>0</v>
      </c>
      <c r="FQ14" s="75">
        <f>'План 1-2024'!BV14</f>
        <v>0</v>
      </c>
      <c r="FR14" s="75">
        <f>ФАКТ!BF5</f>
        <v>0</v>
      </c>
      <c r="FS14" s="71">
        <f>'План 1-2024'!BW14</f>
        <v>0</v>
      </c>
      <c r="FT14" s="71">
        <f>ФАКТ!BG5</f>
        <v>0</v>
      </c>
      <c r="FU14" s="40">
        <f t="shared" ref="FU14:FU30" si="158">IFERROR(FR14/FQ14,0)</f>
        <v>0</v>
      </c>
      <c r="FV14" s="76">
        <f t="shared" ref="FV14:FV30" si="159">FG14+FL14+FQ14</f>
        <v>0</v>
      </c>
      <c r="FW14" s="76">
        <f t="shared" ref="FW14:FW30" si="160">FH14+FM14+FR14</f>
        <v>0</v>
      </c>
      <c r="FX14" s="71">
        <f t="shared" ref="FX14:FX30" si="161">FI14+FN14+FS14</f>
        <v>0</v>
      </c>
      <c r="FY14" s="127">
        <f t="shared" ref="FY14:FY30" si="162">FJ14+FO14+FT14</f>
        <v>0</v>
      </c>
      <c r="FZ14" s="110">
        <f>'План 1-2024'!BZ14</f>
        <v>0</v>
      </c>
      <c r="GA14" s="75">
        <f>ФАКТ!BH5</f>
        <v>0</v>
      </c>
      <c r="GB14" s="71">
        <f>'План 1-2024'!CA14</f>
        <v>0</v>
      </c>
      <c r="GC14" s="71">
        <f>ФАКТ!BI5</f>
        <v>0</v>
      </c>
      <c r="GD14" s="40">
        <f t="shared" ref="GD14:GD30" si="163">IFERROR(GA14/FZ14,0)</f>
        <v>0</v>
      </c>
      <c r="GE14" s="75">
        <f>'План 1-2024'!CB14</f>
        <v>0</v>
      </c>
      <c r="GF14" s="75">
        <f>ФАКТ!BJ5</f>
        <v>0</v>
      </c>
      <c r="GG14" s="71">
        <f>'План 1-2024'!CC14</f>
        <v>0</v>
      </c>
      <c r="GH14" s="71">
        <f>ФАКТ!BK5</f>
        <v>0</v>
      </c>
      <c r="GI14" s="40">
        <f t="shared" ref="GI14:GI30" si="164">IFERROR(GF14/GE14,0)</f>
        <v>0</v>
      </c>
      <c r="GJ14" s="75">
        <f>'План 1-2024'!CD14</f>
        <v>0</v>
      </c>
      <c r="GK14" s="75">
        <f>ФАКТ!BL5</f>
        <v>0</v>
      </c>
      <c r="GL14" s="75">
        <f>'План 1-2024'!CG14</f>
        <v>0</v>
      </c>
      <c r="GM14" s="75">
        <f>ФАКТ!BM5</f>
        <v>0</v>
      </c>
      <c r="GN14" s="40">
        <f t="shared" ref="GN14:GN30" si="165">IFERROR(GK14/GJ14,0)</f>
        <v>0</v>
      </c>
      <c r="GO14" s="75">
        <f>'План 1-2024'!CF14</f>
        <v>0</v>
      </c>
      <c r="GP14" s="75">
        <f>ФАКТ!BN5</f>
        <v>0</v>
      </c>
      <c r="GQ14" s="75">
        <f>'План 1-2024'!CG14</f>
        <v>0</v>
      </c>
      <c r="GR14" s="75">
        <f>ФАКТ!BO5</f>
        <v>0</v>
      </c>
      <c r="GS14" s="40">
        <f t="shared" ref="GS14:GS30" si="166">IFERROR(GP14/GO14,0)</f>
        <v>0</v>
      </c>
      <c r="GT14" s="76">
        <f t="shared" ref="GT14:GT30" si="167">FZ14+GE14+GJ14+GO14</f>
        <v>0</v>
      </c>
      <c r="GU14" s="76">
        <f t="shared" ref="GU14:GU30" si="168">GA14+GF14+GK14+GP14</f>
        <v>0</v>
      </c>
      <c r="GV14" s="77">
        <f t="shared" ref="GV14:GV30" si="169">GB14+GG14+GL14+GQ14</f>
        <v>0</v>
      </c>
      <c r="GW14" s="78">
        <f t="shared" ref="GW14:GW30" si="170">GC14+GH14+GM14+GR14</f>
        <v>0</v>
      </c>
      <c r="GX14" s="110">
        <f>'План 1-2024'!CJ14</f>
        <v>0</v>
      </c>
      <c r="GY14" s="75">
        <f>ФАКТ!BP5</f>
        <v>0</v>
      </c>
      <c r="GZ14" s="71">
        <f>'План 1-2024'!CK14</f>
        <v>0</v>
      </c>
      <c r="HA14" s="71">
        <f>ФАКТ!BQ5</f>
        <v>0</v>
      </c>
      <c r="HB14" s="40">
        <f t="shared" ref="HB14:HB30" si="171">IFERROR(GY14/GX14,0)</f>
        <v>0</v>
      </c>
      <c r="HC14" s="165">
        <f>'План 1-2024'!CL14</f>
        <v>0</v>
      </c>
      <c r="HD14" s="75">
        <f>ФАКТ!BR5</f>
        <v>0</v>
      </c>
      <c r="HE14" s="71">
        <f>'План 1-2024'!CM14</f>
        <v>0</v>
      </c>
      <c r="HF14" s="71">
        <f>ФАКТ!BS5</f>
        <v>0</v>
      </c>
      <c r="HG14" s="40">
        <f t="shared" ref="HG14:HG30" si="172">IFERROR(HD14/HC14,0)</f>
        <v>0</v>
      </c>
      <c r="HH14" s="165">
        <f>'План 1-2024'!CN14</f>
        <v>0</v>
      </c>
      <c r="HI14" s="75">
        <f>ФАКТ!BT5</f>
        <v>0</v>
      </c>
      <c r="HJ14" s="71">
        <f>'План 1-2024'!CO14</f>
        <v>0</v>
      </c>
      <c r="HK14" s="71">
        <f>ФАКТ!BU5</f>
        <v>0</v>
      </c>
      <c r="HL14" s="40">
        <f t="shared" ref="HL14:HL30" si="173">IFERROR(HI14/HH14,0)</f>
        <v>0</v>
      </c>
      <c r="HM14" s="165">
        <f>'План 1-2024'!CP14</f>
        <v>20</v>
      </c>
      <c r="HN14" s="75">
        <f>ФАКТ!BV5</f>
        <v>0</v>
      </c>
      <c r="HO14" s="71">
        <f>'План 1-2024'!CQ14</f>
        <v>4212.26</v>
      </c>
      <c r="HP14" s="71">
        <f>ФАКТ!BW5</f>
        <v>0</v>
      </c>
      <c r="HQ14" s="167">
        <f t="shared" ref="HQ14:HQ30" si="174">IFERROR(HN14/HM14,0)</f>
        <v>0</v>
      </c>
      <c r="HR14" s="75">
        <f>'План 1-2024'!CR14</f>
        <v>0</v>
      </c>
      <c r="HS14" s="71">
        <f>ФАКТ!BX5</f>
        <v>0</v>
      </c>
      <c r="HT14" s="71">
        <f>'План 1-2024'!CS14</f>
        <v>0</v>
      </c>
      <c r="HU14" s="71">
        <f>ФАКТ!BY5</f>
        <v>0</v>
      </c>
      <c r="HV14" s="40">
        <f t="shared" ref="HV14:HV30" si="175">IFERROR(HS14/HR14,0)</f>
        <v>0</v>
      </c>
      <c r="HW14" s="75">
        <f>'План 1-2024'!CT14</f>
        <v>0</v>
      </c>
      <c r="HX14" s="71">
        <f>ФАКТ!BZ5</f>
        <v>0</v>
      </c>
      <c r="HY14" s="71">
        <f>'План 1-2024'!CU14</f>
        <v>0</v>
      </c>
      <c r="HZ14" s="71">
        <f>ФАКТ!CA5</f>
        <v>0</v>
      </c>
      <c r="IA14" s="40">
        <f t="shared" ref="IA14:IA30" si="176">IFERROR(HX14/HW14,0)</f>
        <v>0</v>
      </c>
      <c r="IB14" s="75">
        <f>'План 1-2024'!CV14</f>
        <v>0</v>
      </c>
      <c r="IC14" s="71">
        <f>ФАКТ!CB5</f>
        <v>0</v>
      </c>
      <c r="ID14" s="71">
        <f>'План 1-2024'!CW14</f>
        <v>0</v>
      </c>
      <c r="IE14" s="71">
        <f>ФАКТ!CC5</f>
        <v>0</v>
      </c>
      <c r="IF14" s="188">
        <f t="shared" ref="IF14:IF30" si="177">IFERROR(IC14/IB14,0)</f>
        <v>0</v>
      </c>
      <c r="IG14" s="75">
        <f>'План 1-2024'!CX14</f>
        <v>0</v>
      </c>
      <c r="IH14" s="71">
        <f>ФАКТ!CD5</f>
        <v>0</v>
      </c>
      <c r="II14" s="71">
        <f>'План 1-2024'!CY14</f>
        <v>0</v>
      </c>
      <c r="IJ14" s="71">
        <f>ФАКТ!CE5</f>
        <v>0</v>
      </c>
      <c r="IK14" s="40">
        <f t="shared" ref="IK14:IK30" si="178">IFERROR(IH14/IG14,0)</f>
        <v>0</v>
      </c>
      <c r="IL14" s="75">
        <f t="shared" ref="IL14:IL30" si="179">GX14+HC14+HH14+HM14+HR14+HW14+IB14+IG14</f>
        <v>20</v>
      </c>
      <c r="IM14" s="75">
        <f t="shared" ref="IM14:IM30" si="180">GY14+HD14+HI14+HN14+HS14+HX14+IC14+IH14</f>
        <v>0</v>
      </c>
      <c r="IN14" s="136">
        <f t="shared" ref="IN14:IN30" si="181">GZ14+HE14+HJ14+HO14+HT14+HY14+ID14+II14</f>
        <v>4212.26</v>
      </c>
      <c r="IO14" s="134">
        <f t="shared" ref="IO14:IO30" si="182">HA14+HF14+HK14+HP14+HU14+HZ14+IE14+IJ14</f>
        <v>0</v>
      </c>
      <c r="IP14" s="110">
        <f>'План 1-2024'!DB14</f>
        <v>0</v>
      </c>
      <c r="IQ14" s="75">
        <f>ФАКТ!CF5</f>
        <v>0</v>
      </c>
      <c r="IR14" s="71">
        <f>'План 1-2024'!DC14</f>
        <v>0</v>
      </c>
      <c r="IS14" s="71">
        <f>ФАКТ!CG5</f>
        <v>0</v>
      </c>
      <c r="IT14" s="121">
        <f t="shared" ref="IT14:IT30" si="183">IFERROR(IQ14/IP14,0)</f>
        <v>0</v>
      </c>
      <c r="IU14" s="119">
        <f>'План 1-2024'!DD14</f>
        <v>0</v>
      </c>
      <c r="IV14" s="72">
        <f>ФАКТ!CH5</f>
        <v>0</v>
      </c>
      <c r="IW14" s="73">
        <f>'План 1-2024'!DE14</f>
        <v>0</v>
      </c>
      <c r="IX14" s="73">
        <f>ФАКТ!CI5</f>
        <v>0</v>
      </c>
      <c r="IY14" s="74">
        <f t="shared" ref="IY14:IY30" si="184">IFERROR(IV14/IU14,0)</f>
        <v>0</v>
      </c>
      <c r="IZ14" s="164">
        <f>'План 1-2024'!DF14</f>
        <v>0</v>
      </c>
      <c r="JA14" s="72">
        <f>ФАКТ!CJ5</f>
        <v>0</v>
      </c>
      <c r="JB14" s="73">
        <f>'План 1-2024'!DG14</f>
        <v>0</v>
      </c>
      <c r="JC14" s="73">
        <f>ФАКТ!CK5</f>
        <v>0</v>
      </c>
      <c r="JD14" s="74">
        <f t="shared" ref="JD14:JD30" si="185">IFERROR(JA14/IZ14,0)</f>
        <v>0</v>
      </c>
      <c r="JE14" s="164">
        <f>'План 1-2024'!DH14</f>
        <v>0</v>
      </c>
      <c r="JF14" s="72">
        <f>ФАКТ!CL5</f>
        <v>0</v>
      </c>
      <c r="JG14" s="73">
        <f>'План 1-2024'!DI14</f>
        <v>0</v>
      </c>
      <c r="JH14" s="73">
        <f>ФАКТ!CM5</f>
        <v>0</v>
      </c>
      <c r="JI14" s="74">
        <f t="shared" ref="JI14:JI30" si="186">IFERROR(JF14/JE14,0)</f>
        <v>0</v>
      </c>
      <c r="JJ14" s="164">
        <f>'План 1-2024'!DJ14</f>
        <v>0</v>
      </c>
      <c r="JK14" s="72">
        <f>ФАКТ!CN5</f>
        <v>0</v>
      </c>
      <c r="JL14" s="73">
        <f>'План 1-2024'!DK14</f>
        <v>0</v>
      </c>
      <c r="JM14" s="73">
        <f>ФАКТ!CO5</f>
        <v>0</v>
      </c>
      <c r="JN14" s="74">
        <f t="shared" ref="JN14:JN30" si="187">IFERROR(JK14/JJ14,0)</f>
        <v>0</v>
      </c>
      <c r="JO14" s="164">
        <f>'План 1-2024'!DL14</f>
        <v>0</v>
      </c>
      <c r="JP14" s="72">
        <f>ФАКТ!CP5</f>
        <v>0</v>
      </c>
      <c r="JQ14" s="73">
        <f>'План 1-2024'!DM14</f>
        <v>0</v>
      </c>
      <c r="JR14" s="73">
        <f>ФАКТ!CQ5</f>
        <v>0</v>
      </c>
      <c r="JS14" s="74">
        <f t="shared" ref="JS14:JS30" si="188">IFERROR(JP14/JO14,0)</f>
        <v>0</v>
      </c>
      <c r="JT14" s="164">
        <f>'План 1-2024'!DN14</f>
        <v>0</v>
      </c>
      <c r="JU14" s="72">
        <f>ФАКТ!CR5</f>
        <v>0</v>
      </c>
      <c r="JV14" s="73">
        <f>'План 1-2024'!DO14</f>
        <v>0</v>
      </c>
      <c r="JW14" s="73">
        <f>ФАКТ!CS5</f>
        <v>0</v>
      </c>
      <c r="JX14" s="74">
        <f t="shared" ref="JX14:JX30" si="189">IFERROR(JU14/JT14,0)</f>
        <v>0</v>
      </c>
      <c r="JY14" s="164">
        <f>'План 1-2024'!DP14</f>
        <v>0</v>
      </c>
      <c r="JZ14" s="72">
        <f>ФАКТ!CT5</f>
        <v>0</v>
      </c>
      <c r="KA14" s="73">
        <f>'План 1-2024'!DQ14</f>
        <v>0</v>
      </c>
      <c r="KB14" s="73">
        <f>ФАКТ!CU5</f>
        <v>0</v>
      </c>
      <c r="KC14" s="74">
        <f t="shared" ref="KC14:KC30" si="190">IFERROR(JZ14/JY14,0)</f>
        <v>0</v>
      </c>
      <c r="KD14" s="164">
        <f>'План 1-2024'!DR14</f>
        <v>0</v>
      </c>
      <c r="KE14" s="72">
        <f>ФАКТ!CV5</f>
        <v>0</v>
      </c>
      <c r="KF14" s="73">
        <f>'План 1-2024'!DS14</f>
        <v>0</v>
      </c>
      <c r="KG14" s="73">
        <f>ФАКТ!CW5</f>
        <v>0</v>
      </c>
      <c r="KH14" s="74">
        <f t="shared" ref="KH14:KH30" si="191">IFERROR(KE14/KD14,0)</f>
        <v>0</v>
      </c>
      <c r="KI14" s="164">
        <f>'План 1-2024'!DT14</f>
        <v>0</v>
      </c>
      <c r="KJ14" s="72">
        <f>ФАКТ!CX5</f>
        <v>0</v>
      </c>
      <c r="KK14" s="73">
        <f>'План 1-2024'!DU14</f>
        <v>0</v>
      </c>
      <c r="KL14" s="73">
        <f>ФАКТ!CY5</f>
        <v>0</v>
      </c>
      <c r="KM14" s="74">
        <f t="shared" ref="KM14:KM30" si="192">IFERROR(KJ14/KI14,0)</f>
        <v>0</v>
      </c>
      <c r="KN14" s="164">
        <f>'План 1-2024'!DV14</f>
        <v>0</v>
      </c>
      <c r="KO14" s="72">
        <f>ФАКТ!CZ5</f>
        <v>0</v>
      </c>
      <c r="KP14" s="73">
        <f>'План 1-2024'!DW14</f>
        <v>0</v>
      </c>
      <c r="KQ14" s="73">
        <f>ФАКТ!DA5</f>
        <v>0</v>
      </c>
      <c r="KR14" s="74">
        <f t="shared" ref="KR14:KR30" si="193">IFERROR(KO14/KN14,0)</f>
        <v>0</v>
      </c>
      <c r="KS14" s="164">
        <f>'План 1-2024'!DX14</f>
        <v>0</v>
      </c>
      <c r="KT14" s="72">
        <f>ФАКТ!DB5</f>
        <v>0</v>
      </c>
      <c r="KU14" s="73">
        <f>'План 1-2024'!DY14</f>
        <v>0</v>
      </c>
      <c r="KV14" s="73">
        <f>ФАКТ!DC5</f>
        <v>0</v>
      </c>
      <c r="KW14" s="74">
        <f t="shared" ref="KW14:KW30" si="194">IFERROR(KT14/KS14,0)</f>
        <v>0</v>
      </c>
      <c r="KX14" s="164">
        <f>'План 1-2024'!DZ14</f>
        <v>0</v>
      </c>
      <c r="KY14" s="72">
        <f>ФАКТ!DD5</f>
        <v>0</v>
      </c>
      <c r="KZ14" s="73">
        <f>'План 1-2024'!EA14</f>
        <v>0</v>
      </c>
      <c r="LA14" s="73">
        <f>ФАКТ!DE5</f>
        <v>0</v>
      </c>
      <c r="LB14" s="74">
        <f t="shared" ref="LB14:LB30" si="195">IFERROR(KY14/KX14,0)</f>
        <v>0</v>
      </c>
      <c r="LC14" s="72">
        <f>'План 1-2024'!EB14</f>
        <v>0</v>
      </c>
      <c r="LD14" s="72">
        <f>ФАКТ!DF5</f>
        <v>0</v>
      </c>
      <c r="LE14" s="73">
        <f>'План 1-2024'!EC14</f>
        <v>0</v>
      </c>
      <c r="LF14" s="73">
        <f>ФАКТ!DG5</f>
        <v>0</v>
      </c>
      <c r="LG14" s="74">
        <f t="shared" ref="LG14:LG30" si="196">IFERROR(LD14/LC14,0)</f>
        <v>0</v>
      </c>
      <c r="LH14" s="169">
        <f>'План 1-2024'!ED14</f>
        <v>0</v>
      </c>
      <c r="LI14" s="139">
        <f>ФАКТ!DH5</f>
        <v>0</v>
      </c>
      <c r="LJ14" s="139">
        <f>'План 1-2024'!EE14</f>
        <v>0</v>
      </c>
      <c r="LK14" s="139">
        <f>ФАКТ!DI5</f>
        <v>0</v>
      </c>
      <c r="LL14" s="74">
        <f t="shared" ref="LL14:LL30" si="197">IFERROR(LI14/LH14,0)</f>
        <v>0</v>
      </c>
      <c r="LM14" s="139">
        <f>'План 1-2024'!EF14</f>
        <v>0</v>
      </c>
      <c r="LN14" s="139">
        <f>ФАКТ!DJ5</f>
        <v>0</v>
      </c>
      <c r="LO14" s="135">
        <f>'План 1-2024'!EG14</f>
        <v>0</v>
      </c>
      <c r="LP14" s="140">
        <f>ФАКТ!DK5</f>
        <v>0</v>
      </c>
      <c r="LQ14" s="74">
        <f t="shared" ref="LQ14:LQ30" si="198">IFERROR(LN14/LM14,0)</f>
        <v>0</v>
      </c>
      <c r="LR14" s="169">
        <f>'План 1-2024'!EH14</f>
        <v>0</v>
      </c>
      <c r="LS14" s="139">
        <f>ФАКТ!DL5</f>
        <v>0</v>
      </c>
      <c r="LT14" s="135">
        <f>'План 1-2024'!EI14</f>
        <v>0</v>
      </c>
      <c r="LU14" s="135">
        <f>ФАКТ!DM5</f>
        <v>0</v>
      </c>
      <c r="LV14" s="74">
        <f t="shared" ref="LV14:LV30" si="199">IFERROR(LS14/LR14,0)</f>
        <v>0</v>
      </c>
      <c r="LW14" s="139">
        <f>'План 1-2024'!EJ14</f>
        <v>0</v>
      </c>
      <c r="LX14" s="139">
        <f>ФАКТ!DN5</f>
        <v>0</v>
      </c>
      <c r="LY14" s="135">
        <f>'План 1-2024'!EK14</f>
        <v>0</v>
      </c>
      <c r="LZ14" s="135">
        <f>ФАКТ!DO5</f>
        <v>0</v>
      </c>
      <c r="MA14" s="74">
        <f t="shared" ref="MA14:MA30" si="200">IFERROR(LX14/LW14,0)</f>
        <v>0</v>
      </c>
      <c r="MB14" s="139">
        <f>'План 1-2024'!EL14</f>
        <v>0</v>
      </c>
      <c r="MC14" s="139">
        <f>ФАКТ!DP5</f>
        <v>0</v>
      </c>
      <c r="MD14" s="135">
        <f>'План 1-2024'!EM14</f>
        <v>0</v>
      </c>
      <c r="ME14" s="135">
        <f>ФАКТ!DQ5</f>
        <v>0</v>
      </c>
      <c r="MF14" s="74">
        <f t="shared" ref="MF14:MF30" si="201">IFERROR(MC14/MB14,0)</f>
        <v>0</v>
      </c>
      <c r="MG14" s="139">
        <f>'План 1-2024'!EN14</f>
        <v>0</v>
      </c>
      <c r="MH14" s="139">
        <f>ФАКТ!DR5</f>
        <v>0</v>
      </c>
      <c r="MI14" s="135">
        <f>'План 1-2024'!EO14</f>
        <v>0</v>
      </c>
      <c r="MJ14" s="135">
        <f>ФАКТ!DS5</f>
        <v>0</v>
      </c>
      <c r="MK14" s="74">
        <f t="shared" ref="MK14:MK30" si="202">IFERROR(MH14/MG14,0)</f>
        <v>0</v>
      </c>
      <c r="ML14" s="139">
        <f>'План 1-2024'!EP14</f>
        <v>0</v>
      </c>
      <c r="MM14" s="139">
        <f>ФАКТ!DT5</f>
        <v>0</v>
      </c>
      <c r="MN14" s="135">
        <f>'План 1-2024'!EQ14</f>
        <v>0</v>
      </c>
      <c r="MO14" s="135">
        <f>ФАКТ!DU5</f>
        <v>0</v>
      </c>
      <c r="MP14" s="74">
        <f t="shared" ref="MP14:MP30" si="203">IFERROR(MM14/ML14,0)</f>
        <v>0</v>
      </c>
      <c r="MQ14" s="139">
        <f>'План 1-2024'!ER14</f>
        <v>0</v>
      </c>
      <c r="MR14" s="139">
        <f>ФАКТ!DV5</f>
        <v>0</v>
      </c>
      <c r="MS14" s="135">
        <f>'План 1-2024'!ES14</f>
        <v>0</v>
      </c>
      <c r="MT14" s="135">
        <f>ФАКТ!DW5</f>
        <v>0</v>
      </c>
      <c r="MU14" s="190">
        <f t="shared" ref="MU14:MU30" si="204">IFERROR(MR14/MQ14,0)</f>
        <v>0</v>
      </c>
      <c r="MV14" s="139">
        <f>'План 1-2024'!ET14</f>
        <v>0</v>
      </c>
      <c r="MW14" s="139">
        <f>ФАКТ!DX5</f>
        <v>0</v>
      </c>
      <c r="MX14" s="135">
        <f>'План 1-2024'!EU14</f>
        <v>0</v>
      </c>
      <c r="MY14" s="135">
        <f>ФАКТ!DY5</f>
        <v>0</v>
      </c>
      <c r="MZ14" s="74">
        <f t="shared" ref="MZ14:MZ30" si="205">IFERROR(MW14/MV14,0)</f>
        <v>0</v>
      </c>
      <c r="NA14" s="82">
        <f t="shared" ref="NA14:NA30" si="206">IU14+IZ14+JE14+JJ14+JO14+JT14+JY14+KD14+KI14+KN14+KS14+KX14+LC14+LH14+LM14+LR14+LW14+MB14+MG14+ML14+MQ14+MV14</f>
        <v>0</v>
      </c>
      <c r="NB14" s="82">
        <f t="shared" ref="NB14:NB30" si="207">IV14+JA14+JF14+JK14+JP14+JU14+JZ14+KE14+KJ14+KO14+KT14+KY14+LD14+LI14+LN14+LS14+LX14+MC14+MH14+MM14+MR14+MW14</f>
        <v>0</v>
      </c>
      <c r="NC14" s="73">
        <f t="shared" ref="NC14:NC30" si="208">IW14+JB14+JG14+JL14+JQ14+JV14+KA14+KF14+KK14+KP14+KU14+KZ14+LE14+LJ14+LO14+LT14+LY14+MD14+MI14+MN14+MS14+MX14</f>
        <v>0</v>
      </c>
      <c r="ND14" s="120">
        <f t="shared" ref="ND14:ND30" si="209">IX14+JC14+JH14+JM14+JR14+JW14+KB14+KG14+KL14+KQ14+KV14+LA14+LF14+LK14+LP14+LU14+LZ14+ME14+MJ14+MO14+MT14+MY14</f>
        <v>0</v>
      </c>
      <c r="NE14" s="110">
        <f>'План 1-2024'!EX14</f>
        <v>0</v>
      </c>
      <c r="NF14" s="75">
        <f>ФАКТ!DZ5</f>
        <v>0</v>
      </c>
      <c r="NG14" s="71">
        <f>'План 1-2024'!EY14</f>
        <v>0</v>
      </c>
      <c r="NH14" s="71">
        <f>ФАКТ!EA5</f>
        <v>0</v>
      </c>
      <c r="NI14" s="40">
        <f t="shared" ref="NI14:NI30" si="210">IFERROR(NF14/NE14,0)</f>
        <v>0</v>
      </c>
      <c r="NJ14" s="191">
        <f>'План 1-2024'!EZ14</f>
        <v>0</v>
      </c>
      <c r="NK14" s="141">
        <f>ФАКТ!EB5</f>
        <v>0</v>
      </c>
      <c r="NL14" s="141">
        <f>'План 1-2024'!FA14</f>
        <v>0</v>
      </c>
      <c r="NM14" s="141">
        <f>ФАКТ!EC5</f>
        <v>0</v>
      </c>
      <c r="NN14" s="40">
        <f t="shared" ref="NN14:NN30" si="211">IFERROR(NK14/NJ14,0)</f>
        <v>0</v>
      </c>
      <c r="NO14" s="76">
        <f t="shared" ref="NO14:NO30" si="212">NE14+NJ14</f>
        <v>0</v>
      </c>
      <c r="NP14" s="76">
        <f t="shared" ref="NP14:NP30" si="213">NF14+NK14</f>
        <v>0</v>
      </c>
      <c r="NQ14" s="77">
        <f t="shared" ref="NQ14:NQ30" si="214">NG14+NL14</f>
        <v>0</v>
      </c>
      <c r="NR14" s="127">
        <f t="shared" ref="NR14:NR30" si="215">NH14+NM14</f>
        <v>0</v>
      </c>
      <c r="NS14" s="110">
        <f>'План 1-2024'!FD14</f>
        <v>0</v>
      </c>
      <c r="NT14" s="75">
        <f>ФАКТ!ED5</f>
        <v>0</v>
      </c>
      <c r="NU14" s="71">
        <f>'План 1-2024'!FE14</f>
        <v>0</v>
      </c>
      <c r="NV14" s="71">
        <f>ФАКТ!EE5</f>
        <v>0</v>
      </c>
      <c r="NW14" s="40">
        <f t="shared" ref="NW14:NW30" si="216">IFERROR(NT14/NS14,0)</f>
        <v>0</v>
      </c>
      <c r="NX14" s="165">
        <f>'План 1-2024'!FF14</f>
        <v>0</v>
      </c>
      <c r="NY14" s="75">
        <f>ФАКТ!EF5</f>
        <v>0</v>
      </c>
      <c r="NZ14" s="71">
        <f>'План 1-2024'!FG14</f>
        <v>0</v>
      </c>
      <c r="OA14" s="71">
        <f>ФАКТ!EG5</f>
        <v>0</v>
      </c>
      <c r="OB14" s="40">
        <f t="shared" ref="OB14:OB30" si="217">IFERROR(NY14/NX14,0)</f>
        <v>0</v>
      </c>
      <c r="OC14" s="165">
        <f>'План 1-2024'!FH14</f>
        <v>0</v>
      </c>
      <c r="OD14" s="75">
        <f>ФАКТ!EH5</f>
        <v>0</v>
      </c>
      <c r="OE14" s="71">
        <f>'План 1-2024'!FI14</f>
        <v>0</v>
      </c>
      <c r="OF14" s="71">
        <f>ФАКТ!EI5</f>
        <v>0</v>
      </c>
      <c r="OG14" s="40">
        <f t="shared" ref="OG14:OG30" si="218">IFERROR(OD14/OC14,0)</f>
        <v>0</v>
      </c>
      <c r="OH14" s="165">
        <f>'План 1-2024'!FJ14</f>
        <v>0</v>
      </c>
      <c r="OI14" s="75">
        <f>ФАКТ!EJ5</f>
        <v>0</v>
      </c>
      <c r="OJ14" s="71">
        <f>'План 1-2024'!FK14</f>
        <v>0</v>
      </c>
      <c r="OK14" s="71">
        <f>ФАКТ!EK5</f>
        <v>0</v>
      </c>
      <c r="OL14" s="40">
        <f t="shared" ref="OL14:OL30" si="219">IFERROR(OI14/OH14,0)</f>
        <v>0</v>
      </c>
      <c r="OM14" s="165">
        <f>'План 1-2024'!FL14</f>
        <v>0</v>
      </c>
      <c r="ON14" s="75">
        <f>ФАКТ!EL5</f>
        <v>0</v>
      </c>
      <c r="OO14" s="71">
        <f>'План 1-2024'!FM14</f>
        <v>0</v>
      </c>
      <c r="OP14" s="71">
        <f>ФАКТ!EM5</f>
        <v>0</v>
      </c>
      <c r="OQ14" s="40">
        <f t="shared" ref="OQ14:OQ30" si="220">IFERROR(ON14/OM14,0)</f>
        <v>0</v>
      </c>
      <c r="OR14" s="165">
        <f>'План 1-2024'!FN14</f>
        <v>0</v>
      </c>
      <c r="OS14" s="75">
        <f>ФАКТ!EN5</f>
        <v>0</v>
      </c>
      <c r="OT14" s="71">
        <f>'План 1-2024'!FO14</f>
        <v>0</v>
      </c>
      <c r="OU14" s="71">
        <f>ФАКТ!EO5</f>
        <v>0</v>
      </c>
      <c r="OV14" s="40">
        <f t="shared" ref="OV14:OV30" si="221">IFERROR(OS14/OR14,0)</f>
        <v>0</v>
      </c>
      <c r="OW14" s="165">
        <f>'План 1-2024'!FP14</f>
        <v>0</v>
      </c>
      <c r="OX14" s="75">
        <f>ФАКТ!EP5</f>
        <v>0</v>
      </c>
      <c r="OY14" s="71">
        <f>'План 1-2024'!FQ14</f>
        <v>0</v>
      </c>
      <c r="OZ14" s="71">
        <f>ФАКТ!EQ5</f>
        <v>0</v>
      </c>
      <c r="PA14" s="40">
        <f t="shared" ref="PA14:PA30" si="222">IFERROR(OX14/OW14,0)</f>
        <v>0</v>
      </c>
      <c r="PB14" s="76">
        <f t="shared" ref="PB14:PB30" si="223">NS14+NX14+OC14+OH14+OM14+OR14+OW14</f>
        <v>0</v>
      </c>
      <c r="PC14" s="76">
        <f t="shared" ref="PC14:PC30" si="224">NT14+NY14+OD14+OI14+ON14+OS14+OX14</f>
        <v>0</v>
      </c>
      <c r="PD14" s="77">
        <f t="shared" ref="PD14:PD30" si="225">NU14+NZ14+OE14+OJ14+OO14+OT14+OY14</f>
        <v>0</v>
      </c>
      <c r="PE14" s="127">
        <f t="shared" ref="PE14:PE30" si="226">NV14+OA14+OF14+OK14+OP14+OU14+OZ14</f>
        <v>0</v>
      </c>
      <c r="PF14" s="110">
        <f>'План 1-2024'!FT14</f>
        <v>44</v>
      </c>
      <c r="PG14" s="75">
        <f>ФАКТ!ER5</f>
        <v>0</v>
      </c>
      <c r="PH14" s="71">
        <f>'План 1-2024'!FU14</f>
        <v>5157.46</v>
      </c>
      <c r="PI14" s="71">
        <f>ФАКТ!ES5</f>
        <v>0</v>
      </c>
      <c r="PJ14" s="40">
        <f t="shared" ref="PJ14:PJ30" si="227">IFERROR(PG14/PF14,0)</f>
        <v>0</v>
      </c>
      <c r="PK14" s="165">
        <f>'План 1-2024'!FV14</f>
        <v>0</v>
      </c>
      <c r="PL14" s="75">
        <f>ФАКТ!ET5</f>
        <v>0</v>
      </c>
      <c r="PM14" s="71">
        <f>'План 1-2024'!FW14</f>
        <v>0</v>
      </c>
      <c r="PN14" s="71">
        <f>ФАКТ!EU5</f>
        <v>0</v>
      </c>
      <c r="PO14" s="40">
        <f t="shared" ref="PO14:PO30" si="228">IFERROR(PL14/PK14,0)</f>
        <v>0</v>
      </c>
      <c r="PP14" s="165">
        <f>'План 1-2024'!FX14</f>
        <v>0</v>
      </c>
      <c r="PQ14" s="75">
        <f>ФАКТ!EV5</f>
        <v>0</v>
      </c>
      <c r="PR14" s="71">
        <f>'План 1-2024'!FY14</f>
        <v>0</v>
      </c>
      <c r="PS14" s="71">
        <f>ФАКТ!EW5</f>
        <v>0</v>
      </c>
      <c r="PT14" s="40">
        <f t="shared" ref="PT14:PT30" si="229">IFERROR(PQ14/PP14,0)</f>
        <v>0</v>
      </c>
      <c r="PU14" s="76">
        <f t="shared" ref="PU14:PU30" si="230">PF14+PK14+PP14</f>
        <v>44</v>
      </c>
      <c r="PV14" s="76">
        <f t="shared" ref="PV14:PV30" si="231">PG14+PL14+PQ14</f>
        <v>0</v>
      </c>
      <c r="PW14" s="77">
        <f t="shared" ref="PW14:PW30" si="232">PH14+PM14+PR14</f>
        <v>5157.46</v>
      </c>
      <c r="PX14" s="111">
        <f t="shared" ref="PX14:PX30" si="233">PI14+PN14+PS14</f>
        <v>0</v>
      </c>
      <c r="PY14" s="119">
        <f>'План 1-2024'!GB14</f>
        <v>0</v>
      </c>
      <c r="PZ14" s="165">
        <f>ФАКТ!EX5</f>
        <v>0</v>
      </c>
      <c r="QA14" s="136">
        <f>'План 1-2024'!GC14</f>
        <v>0</v>
      </c>
      <c r="QB14" s="136">
        <f>ФАКТ!EY5</f>
        <v>0</v>
      </c>
      <c r="QC14" s="40">
        <f t="shared" ref="QC14:QC30" si="234">IFERROR(PZ14/PY14,0)</f>
        <v>0</v>
      </c>
      <c r="QD14" s="76">
        <f>'План 1-2024'!GD14</f>
        <v>0</v>
      </c>
      <c r="QE14" s="76">
        <f>ФАКТ!EZ5</f>
        <v>0</v>
      </c>
      <c r="QF14" s="138">
        <f>'План 1-2024'!GE14</f>
        <v>0</v>
      </c>
      <c r="QG14" s="138">
        <f>ФАКТ!FA5</f>
        <v>0</v>
      </c>
      <c r="QH14" s="40">
        <f t="shared" ref="QH14:QH30" si="235">IFERROR(QE14/QD14,0)</f>
        <v>0</v>
      </c>
      <c r="QI14" s="76">
        <f t="shared" ref="QI14:QI30" si="236">PY14+QD14</f>
        <v>0</v>
      </c>
      <c r="QJ14" s="76">
        <f t="shared" ref="QJ14:QJ30" si="237">PZ14+QE14</f>
        <v>0</v>
      </c>
      <c r="QK14" s="136">
        <f t="shared" ref="QK14:QK30" si="238">QA14+QF14</f>
        <v>0</v>
      </c>
      <c r="QL14" s="162">
        <f t="shared" ref="QL14:QL30" si="239">QB14+QG14</f>
        <v>0</v>
      </c>
      <c r="QM14" s="110">
        <f>'План 1-2024'!GH14</f>
        <v>0</v>
      </c>
      <c r="QN14" s="75">
        <f>ФАКТ!FB5</f>
        <v>0</v>
      </c>
      <c r="QO14" s="71">
        <f>'План 1-2024'!GI14</f>
        <v>0</v>
      </c>
      <c r="QP14" s="71">
        <f>ФАКТ!FC5</f>
        <v>0</v>
      </c>
      <c r="QQ14" s="121">
        <f t="shared" ref="QQ14:QQ30" si="240">IFERROR(QN14/QM14,0)</f>
        <v>0</v>
      </c>
      <c r="QR14" s="110">
        <f>'План 1-2024'!GJ14</f>
        <v>0</v>
      </c>
      <c r="QS14" s="75">
        <f>ФАКТ!FD5</f>
        <v>0</v>
      </c>
      <c r="QT14" s="71">
        <f>'План 1-2024'!GK14</f>
        <v>0</v>
      </c>
      <c r="QU14" s="71">
        <f>ФАКТ!FE5</f>
        <v>0</v>
      </c>
      <c r="QV14" s="40">
        <f t="shared" ref="QV14:QV30" si="241">IFERROR(QS14/QR14,0)</f>
        <v>0</v>
      </c>
      <c r="QW14" s="75">
        <f>'План 1-2024'!GL14</f>
        <v>0</v>
      </c>
      <c r="QX14" s="75">
        <f>ФАКТ!FF5</f>
        <v>0</v>
      </c>
      <c r="QY14" s="71">
        <f>'План 1-2024'!GM14</f>
        <v>0</v>
      </c>
      <c r="QZ14" s="71">
        <f>ФАКТ!FG5</f>
        <v>0</v>
      </c>
      <c r="RA14" s="40">
        <f t="shared" ref="RA14:RA30" si="242">IFERROR(QX14/QW14,0)</f>
        <v>0</v>
      </c>
      <c r="RB14" s="76">
        <f t="shared" ref="RB14:RB30" si="243">QR14+QW14</f>
        <v>0</v>
      </c>
      <c r="RC14" s="76">
        <f t="shared" ref="RC14:RC30" si="244">QS14+QX14</f>
        <v>0</v>
      </c>
      <c r="RD14" s="77">
        <f t="shared" ref="RD14:RD30" si="245">QT14+QY14</f>
        <v>0</v>
      </c>
      <c r="RE14" s="127">
        <f t="shared" ref="RE14:RE30" si="246">QU14+QZ14</f>
        <v>0</v>
      </c>
    </row>
    <row r="15" spans="1:476" s="39" customFormat="1" ht="45.75" customHeight="1">
      <c r="A15" s="132">
        <v>630047</v>
      </c>
      <c r="B15" s="37">
        <v>4021</v>
      </c>
      <c r="C15" s="133" t="s">
        <v>30</v>
      </c>
      <c r="D15" s="72">
        <f t="shared" si="0"/>
        <v>1647</v>
      </c>
      <c r="E15" s="72">
        <f t="shared" si="1"/>
        <v>70</v>
      </c>
      <c r="F15" s="73">
        <f t="shared" si="2"/>
        <v>334811.08700000006</v>
      </c>
      <c r="G15" s="73">
        <f t="shared" si="3"/>
        <v>13896.253000000002</v>
      </c>
      <c r="H15" s="121">
        <f t="shared" si="105"/>
        <v>4.2501517911353974E-2</v>
      </c>
      <c r="I15" s="119">
        <f>'План 1-2024'!F15</f>
        <v>0</v>
      </c>
      <c r="J15" s="72">
        <f>ФАКТ!B6</f>
        <v>0</v>
      </c>
      <c r="K15" s="73">
        <f>'План 1-2024'!G15</f>
        <v>0</v>
      </c>
      <c r="L15" s="73">
        <f>ФАКТ!C6</f>
        <v>0</v>
      </c>
      <c r="M15" s="74">
        <f t="shared" si="106"/>
        <v>0</v>
      </c>
      <c r="N15" s="72">
        <f>'План 1-2024'!H15</f>
        <v>10</v>
      </c>
      <c r="O15" s="72">
        <f>ФАКТ!D6</f>
        <v>0</v>
      </c>
      <c r="P15" s="73">
        <f>'План 1-2024'!I15</f>
        <v>2416.73</v>
      </c>
      <c r="Q15" s="73">
        <f>ФАКТ!E6</f>
        <v>0</v>
      </c>
      <c r="R15" s="74">
        <f t="shared" si="107"/>
        <v>0</v>
      </c>
      <c r="S15" s="72">
        <f>'План 1-2024'!J15</f>
        <v>0</v>
      </c>
      <c r="T15" s="72">
        <f>ФАКТ!F6</f>
        <v>0</v>
      </c>
      <c r="U15" s="73">
        <f>'План 1-2024'!K15</f>
        <v>0</v>
      </c>
      <c r="V15" s="73">
        <f>ФАКТ!G6</f>
        <v>0</v>
      </c>
      <c r="W15" s="74">
        <f t="shared" si="108"/>
        <v>0</v>
      </c>
      <c r="X15" s="72">
        <f>[18]Лист1!$L$13</f>
        <v>0</v>
      </c>
      <c r="Y15" s="72">
        <f>ФАКТ!H6</f>
        <v>0</v>
      </c>
      <c r="Z15" s="73">
        <f>'План 1-2024'!M15</f>
        <v>0</v>
      </c>
      <c r="AA15" s="73">
        <f>ФАКТ!I6</f>
        <v>0</v>
      </c>
      <c r="AB15" s="74">
        <f t="shared" si="109"/>
        <v>0</v>
      </c>
      <c r="AC15" s="72">
        <f t="shared" si="110"/>
        <v>10</v>
      </c>
      <c r="AD15" s="72">
        <f t="shared" si="111"/>
        <v>0</v>
      </c>
      <c r="AE15" s="73">
        <f t="shared" si="112"/>
        <v>2416.73</v>
      </c>
      <c r="AF15" s="187">
        <f t="shared" si="113"/>
        <v>0</v>
      </c>
      <c r="AG15" s="110">
        <f>'План 1-2024'!P15</f>
        <v>0</v>
      </c>
      <c r="AH15" s="75">
        <f>ФАКТ!J6</f>
        <v>0</v>
      </c>
      <c r="AI15" s="71">
        <f>'План 1-2024'!Q15</f>
        <v>0</v>
      </c>
      <c r="AJ15" s="71">
        <f>ФАКТ!K6</f>
        <v>0</v>
      </c>
      <c r="AK15" s="121">
        <f t="shared" si="114"/>
        <v>0</v>
      </c>
      <c r="AL15" s="110">
        <f>'План 1-2024'!R15</f>
        <v>0</v>
      </c>
      <c r="AM15" s="75">
        <f>ФАКТ!L6</f>
        <v>0</v>
      </c>
      <c r="AN15" s="71">
        <f>'План 1-2024'!S15</f>
        <v>0</v>
      </c>
      <c r="AO15" s="71">
        <f>ФАКТ!M6</f>
        <v>0</v>
      </c>
      <c r="AP15" s="40">
        <f t="shared" si="115"/>
        <v>0</v>
      </c>
      <c r="AQ15" s="75">
        <f>'План 1-2024'!T15</f>
        <v>0</v>
      </c>
      <c r="AR15" s="75">
        <f>ФАКТ!N6</f>
        <v>0</v>
      </c>
      <c r="AS15" s="71">
        <f>'План 1-2024'!U15</f>
        <v>0</v>
      </c>
      <c r="AT15" s="71">
        <f>ФАКТ!O6</f>
        <v>0</v>
      </c>
      <c r="AU15" s="40">
        <f t="shared" si="116"/>
        <v>0</v>
      </c>
      <c r="AV15" s="76">
        <f t="shared" si="117"/>
        <v>0</v>
      </c>
      <c r="AW15" s="76">
        <f t="shared" si="118"/>
        <v>0</v>
      </c>
      <c r="AX15" s="77">
        <f t="shared" si="119"/>
        <v>0</v>
      </c>
      <c r="AY15" s="127">
        <f t="shared" si="120"/>
        <v>0</v>
      </c>
      <c r="AZ15" s="110">
        <f>'План 1-2024'!X15</f>
        <v>0</v>
      </c>
      <c r="BA15" s="75">
        <f>ФАКТ!P6</f>
        <v>0</v>
      </c>
      <c r="BB15" s="71">
        <f>'План 1-2024'!Y15</f>
        <v>0</v>
      </c>
      <c r="BC15" s="71">
        <f>ФАКТ!Q6</f>
        <v>0</v>
      </c>
      <c r="BD15" s="121">
        <f t="shared" si="121"/>
        <v>0</v>
      </c>
      <c r="BE15" s="110">
        <f>'План 1-2024'!Z15</f>
        <v>0</v>
      </c>
      <c r="BF15" s="75">
        <f>ФАКТ!R6</f>
        <v>0</v>
      </c>
      <c r="BG15" s="71">
        <f>'План 1-2024'!AA15</f>
        <v>0</v>
      </c>
      <c r="BH15" s="71">
        <f>ФАКТ!S6</f>
        <v>0</v>
      </c>
      <c r="BI15" s="121">
        <f t="shared" si="122"/>
        <v>0</v>
      </c>
      <c r="BJ15" s="110">
        <f>'План 1-2024'!AB15</f>
        <v>0</v>
      </c>
      <c r="BK15" s="75">
        <f>ФАКТ!T6</f>
        <v>0</v>
      </c>
      <c r="BL15" s="71">
        <f>'План 1-2024'!AC15</f>
        <v>0</v>
      </c>
      <c r="BM15" s="71">
        <f>ФАКТ!U6</f>
        <v>0</v>
      </c>
      <c r="BN15" s="40">
        <f t="shared" si="123"/>
        <v>0</v>
      </c>
      <c r="BO15" s="75">
        <f>'План 1-2024'!AD15</f>
        <v>0</v>
      </c>
      <c r="BP15" s="75">
        <f>ФАКТ!V6</f>
        <v>0</v>
      </c>
      <c r="BQ15" s="71">
        <f>'План 1-2024'!AE15</f>
        <v>0</v>
      </c>
      <c r="BR15" s="71">
        <f>ФАКТ!W6</f>
        <v>0</v>
      </c>
      <c r="BS15" s="40">
        <f t="shared" si="124"/>
        <v>0</v>
      </c>
      <c r="BT15" s="76">
        <f t="shared" si="125"/>
        <v>0</v>
      </c>
      <c r="BU15" s="76">
        <f t="shared" si="126"/>
        <v>0</v>
      </c>
      <c r="BV15" s="77">
        <f t="shared" si="127"/>
        <v>0</v>
      </c>
      <c r="BW15" s="111">
        <f t="shared" si="128"/>
        <v>0</v>
      </c>
      <c r="BX15" s="110">
        <f>'План 1-2024'!AH15</f>
        <v>35</v>
      </c>
      <c r="BY15" s="75">
        <f>ФАКТ!X6</f>
        <v>1</v>
      </c>
      <c r="BZ15" s="71">
        <f>'План 1-2024'!AI15</f>
        <v>7001.2950000000001</v>
      </c>
      <c r="CA15" s="71">
        <f>ФАКТ!Y6</f>
        <v>200.03700000000001</v>
      </c>
      <c r="CB15" s="40">
        <f t="shared" si="129"/>
        <v>2.8571428571428571E-2</v>
      </c>
      <c r="CC15" s="75">
        <f>'План 1-2024'!AJ15</f>
        <v>0</v>
      </c>
      <c r="CD15" s="75">
        <f>ФАКТ!Z6</f>
        <v>0</v>
      </c>
      <c r="CE15" s="71">
        <f>'План 1-2024'!AK15</f>
        <v>0</v>
      </c>
      <c r="CF15" s="71">
        <f>ФАКТ!AA6</f>
        <v>0</v>
      </c>
      <c r="CG15" s="40">
        <f t="shared" si="130"/>
        <v>0</v>
      </c>
      <c r="CH15" s="75">
        <f>'План 1-2024'!AL15</f>
        <v>5</v>
      </c>
      <c r="CI15" s="75">
        <f>ФАКТ!AB6</f>
        <v>0</v>
      </c>
      <c r="CJ15" s="71">
        <f>'План 1-2024'!AM15</f>
        <v>975.875</v>
      </c>
      <c r="CK15" s="71">
        <f>ФАКТ!AC6</f>
        <v>0</v>
      </c>
      <c r="CL15" s="40">
        <f t="shared" si="131"/>
        <v>0</v>
      </c>
      <c r="CM15" s="75">
        <f>'План 1-2024'!AN15</f>
        <v>0</v>
      </c>
      <c r="CN15" s="75">
        <f>ФАКТ!AD6</f>
        <v>0</v>
      </c>
      <c r="CO15" s="71">
        <f>'План 1-2024'!AO15</f>
        <v>0</v>
      </c>
      <c r="CP15" s="71">
        <f>ФАКТ!AE6</f>
        <v>0</v>
      </c>
      <c r="CQ15" s="40">
        <f t="shared" si="132"/>
        <v>0</v>
      </c>
      <c r="CR15" s="75">
        <f>'План 1-2024'!AP15</f>
        <v>25</v>
      </c>
      <c r="CS15" s="75">
        <f>ФАКТ!AF6</f>
        <v>0</v>
      </c>
      <c r="CT15" s="71">
        <f>'План 1-2024'!AQ15</f>
        <v>9120.125</v>
      </c>
      <c r="CU15" s="71">
        <f>ФАКТ!AG6</f>
        <v>0</v>
      </c>
      <c r="CV15" s="40">
        <f t="shared" si="133"/>
        <v>0</v>
      </c>
      <c r="CW15" s="75">
        <f>'План 1-2024'!AR15</f>
        <v>0</v>
      </c>
      <c r="CX15" s="75">
        <f>ФАКТ!AH6</f>
        <v>0</v>
      </c>
      <c r="CY15" s="71">
        <f>'План 1-2024'!AS15</f>
        <v>0</v>
      </c>
      <c r="CZ15" s="71">
        <f>ФАКТ!AI6</f>
        <v>0</v>
      </c>
      <c r="DA15" s="40">
        <f t="shared" si="134"/>
        <v>0</v>
      </c>
      <c r="DB15" s="76">
        <f t="shared" si="135"/>
        <v>65</v>
      </c>
      <c r="DC15" s="76">
        <f t="shared" si="136"/>
        <v>1</v>
      </c>
      <c r="DD15" s="77">
        <f t="shared" si="137"/>
        <v>17097.294999999998</v>
      </c>
      <c r="DE15" s="127">
        <f t="shared" si="138"/>
        <v>200.03700000000001</v>
      </c>
      <c r="DF15" s="110">
        <f>'План 1-2024'!AV15</f>
        <v>0</v>
      </c>
      <c r="DG15" s="75">
        <f>ФАКТ!AJ6</f>
        <v>0</v>
      </c>
      <c r="DH15" s="71">
        <f>'План 1-2024'!AW15</f>
        <v>0</v>
      </c>
      <c r="DI15" s="71">
        <f>ФАКТ!AK6</f>
        <v>0</v>
      </c>
      <c r="DJ15" s="40">
        <f t="shared" si="139"/>
        <v>0</v>
      </c>
      <c r="DK15" s="75">
        <f>'План 1-2024'!AX15</f>
        <v>0</v>
      </c>
      <c r="DL15" s="75">
        <f>ФАКТ!AL6</f>
        <v>0</v>
      </c>
      <c r="DM15" s="71">
        <f>'План 1-2024'!AY15</f>
        <v>0</v>
      </c>
      <c r="DN15" s="71">
        <f>ФАКТ!AM6</f>
        <v>0</v>
      </c>
      <c r="DO15" s="40">
        <f t="shared" si="140"/>
        <v>0</v>
      </c>
      <c r="DP15" s="76">
        <f t="shared" si="141"/>
        <v>0</v>
      </c>
      <c r="DQ15" s="76">
        <f t="shared" si="142"/>
        <v>0</v>
      </c>
      <c r="DR15" s="77">
        <f t="shared" si="143"/>
        <v>0</v>
      </c>
      <c r="DS15" s="127">
        <f t="shared" si="144"/>
        <v>0</v>
      </c>
      <c r="DT15" s="110">
        <f>'План 1-2024'!BB15</f>
        <v>0</v>
      </c>
      <c r="DU15" s="75">
        <f>ФАКТ!AN6</f>
        <v>0</v>
      </c>
      <c r="DV15" s="71">
        <f>'План 1-2024'!BC15</f>
        <v>0</v>
      </c>
      <c r="DW15" s="71">
        <f>ФАКТ!AO6</f>
        <v>0</v>
      </c>
      <c r="DX15" s="40">
        <f t="shared" si="145"/>
        <v>0</v>
      </c>
      <c r="DY15" s="75">
        <f>'План 1-2024'!BD15</f>
        <v>0</v>
      </c>
      <c r="DZ15" s="75">
        <f>ФАКТ!AP6</f>
        <v>0</v>
      </c>
      <c r="EA15" s="71">
        <f>'План 1-2024'!BE15</f>
        <v>0</v>
      </c>
      <c r="EB15" s="71">
        <f>ФАКТ!AQ6</f>
        <v>0</v>
      </c>
      <c r="EC15" s="40">
        <f t="shared" si="146"/>
        <v>0</v>
      </c>
      <c r="ED15" s="75">
        <f>'План 1-2024'!BF15</f>
        <v>0</v>
      </c>
      <c r="EE15" s="75">
        <f>ФАКТ!AR6</f>
        <v>0</v>
      </c>
      <c r="EF15" s="71">
        <f>'План 1-2024'!BG15</f>
        <v>0</v>
      </c>
      <c r="EG15" s="71">
        <f>ФАКТ!AS6</f>
        <v>0</v>
      </c>
      <c r="EH15" s="40">
        <f t="shared" si="147"/>
        <v>0</v>
      </c>
      <c r="EI15" s="75">
        <f>'План 1-2024'!BH15</f>
        <v>0</v>
      </c>
      <c r="EJ15" s="75">
        <f>ФАКТ!AT6</f>
        <v>0</v>
      </c>
      <c r="EK15" s="71">
        <f>'План 1-2024'!BI15</f>
        <v>0</v>
      </c>
      <c r="EL15" s="71">
        <f>ФАКТ!AU6</f>
        <v>0</v>
      </c>
      <c r="EM15" s="40">
        <f t="shared" si="148"/>
        <v>0</v>
      </c>
      <c r="EN15" s="75">
        <f>'План 1-2024'!BJ15</f>
        <v>0</v>
      </c>
      <c r="EO15" s="75">
        <f>ФАКТ!AV6</f>
        <v>0</v>
      </c>
      <c r="EP15" s="71">
        <f>'План 1-2024'!BK15</f>
        <v>0</v>
      </c>
      <c r="EQ15" s="71">
        <f>ФАКТ!AW6</f>
        <v>0</v>
      </c>
      <c r="ER15" s="40">
        <f t="shared" si="149"/>
        <v>0</v>
      </c>
      <c r="ES15" s="75">
        <f>'План 1-2024'!BL15</f>
        <v>0</v>
      </c>
      <c r="ET15" s="75">
        <f>ФАКТ!AX6</f>
        <v>0</v>
      </c>
      <c r="EU15" s="71">
        <f>'План 1-2024'!BM15</f>
        <v>0</v>
      </c>
      <c r="EV15" s="71">
        <f>ФАКТ!AY6</f>
        <v>0</v>
      </c>
      <c r="EW15" s="40">
        <f t="shared" si="150"/>
        <v>0</v>
      </c>
      <c r="EX15" s="76">
        <f>'План 1-2024'!BN15</f>
        <v>0</v>
      </c>
      <c r="EY15" s="76">
        <f>ФАКТ!AZ6</f>
        <v>0</v>
      </c>
      <c r="EZ15" s="137">
        <f>'План 1-2024'!BO15</f>
        <v>0</v>
      </c>
      <c r="FA15" s="76">
        <f>ФАКТ!BA6</f>
        <v>0</v>
      </c>
      <c r="FB15" s="40">
        <f t="shared" si="151"/>
        <v>0</v>
      </c>
      <c r="FC15" s="76">
        <f t="shared" si="152"/>
        <v>0</v>
      </c>
      <c r="FD15" s="76">
        <f t="shared" si="153"/>
        <v>0</v>
      </c>
      <c r="FE15" s="136">
        <f t="shared" si="154"/>
        <v>0</v>
      </c>
      <c r="FF15" s="128">
        <f t="shared" si="155"/>
        <v>0</v>
      </c>
      <c r="FG15" s="110">
        <f>'План 1-2024'!BR15</f>
        <v>0</v>
      </c>
      <c r="FH15" s="75">
        <f>ФАКТ!BB6</f>
        <v>0</v>
      </c>
      <c r="FI15" s="71">
        <f>'План 1-2024'!BS15</f>
        <v>0</v>
      </c>
      <c r="FJ15" s="71">
        <f>ФАКТ!BC6</f>
        <v>0</v>
      </c>
      <c r="FK15" s="40">
        <f t="shared" si="156"/>
        <v>0</v>
      </c>
      <c r="FL15" s="75">
        <f>'План 1-2024'!BT15</f>
        <v>0</v>
      </c>
      <c r="FM15" s="75">
        <f>ФАКТ!BD6</f>
        <v>0</v>
      </c>
      <c r="FN15" s="71">
        <f>'План 1-2024'!BU15</f>
        <v>0</v>
      </c>
      <c r="FO15" s="71">
        <f>ФАКТ!BE6</f>
        <v>0</v>
      </c>
      <c r="FP15" s="40">
        <f t="shared" si="157"/>
        <v>0</v>
      </c>
      <c r="FQ15" s="75">
        <f>'План 1-2024'!BV15</f>
        <v>0</v>
      </c>
      <c r="FR15" s="75">
        <f>ФАКТ!BF6</f>
        <v>0</v>
      </c>
      <c r="FS15" s="71">
        <f>'План 1-2024'!BW15</f>
        <v>0</v>
      </c>
      <c r="FT15" s="71">
        <f>ФАКТ!BG6</f>
        <v>0</v>
      </c>
      <c r="FU15" s="40">
        <f t="shared" si="158"/>
        <v>0</v>
      </c>
      <c r="FV15" s="76">
        <f t="shared" si="159"/>
        <v>0</v>
      </c>
      <c r="FW15" s="76">
        <f t="shared" si="160"/>
        <v>0</v>
      </c>
      <c r="FX15" s="71">
        <f t="shared" si="161"/>
        <v>0</v>
      </c>
      <c r="FY15" s="127">
        <f t="shared" si="162"/>
        <v>0</v>
      </c>
      <c r="FZ15" s="110">
        <f>'План 1-2024'!BZ15</f>
        <v>0</v>
      </c>
      <c r="GA15" s="75">
        <f>ФАКТ!BH6</f>
        <v>0</v>
      </c>
      <c r="GB15" s="71">
        <f>'План 1-2024'!CA15</f>
        <v>0</v>
      </c>
      <c r="GC15" s="71">
        <f>ФАКТ!BI6</f>
        <v>0</v>
      </c>
      <c r="GD15" s="40">
        <f t="shared" si="163"/>
        <v>0</v>
      </c>
      <c r="GE15" s="75">
        <f>'План 1-2024'!CB15</f>
        <v>0</v>
      </c>
      <c r="GF15" s="75">
        <f>ФАКТ!BJ6</f>
        <v>0</v>
      </c>
      <c r="GG15" s="71">
        <f>'План 1-2024'!CC15</f>
        <v>0</v>
      </c>
      <c r="GH15" s="71">
        <f>ФАКТ!BK6</f>
        <v>0</v>
      </c>
      <c r="GI15" s="40">
        <f t="shared" si="164"/>
        <v>0</v>
      </c>
      <c r="GJ15" s="75">
        <f>'План 1-2024'!CD15</f>
        <v>0</v>
      </c>
      <c r="GK15" s="75">
        <f>ФАКТ!BL6</f>
        <v>0</v>
      </c>
      <c r="GL15" s="75">
        <f>'План 1-2024'!CG15</f>
        <v>0</v>
      </c>
      <c r="GM15" s="75">
        <f>ФАКТ!BM6</f>
        <v>0</v>
      </c>
      <c r="GN15" s="40">
        <f t="shared" si="165"/>
        <v>0</v>
      </c>
      <c r="GO15" s="75">
        <f>'План 1-2024'!CF15</f>
        <v>0</v>
      </c>
      <c r="GP15" s="75">
        <f>ФАКТ!BN6</f>
        <v>0</v>
      </c>
      <c r="GQ15" s="75">
        <f>'План 1-2024'!CG15</f>
        <v>0</v>
      </c>
      <c r="GR15" s="75">
        <f>ФАКТ!BO6</f>
        <v>0</v>
      </c>
      <c r="GS15" s="40">
        <f t="shared" si="166"/>
        <v>0</v>
      </c>
      <c r="GT15" s="76">
        <f t="shared" si="167"/>
        <v>0</v>
      </c>
      <c r="GU15" s="76">
        <f t="shared" si="168"/>
        <v>0</v>
      </c>
      <c r="GV15" s="77">
        <f t="shared" si="169"/>
        <v>0</v>
      </c>
      <c r="GW15" s="78">
        <f t="shared" si="170"/>
        <v>0</v>
      </c>
      <c r="GX15" s="110">
        <f>'План 1-2024'!CJ15</f>
        <v>0</v>
      </c>
      <c r="GY15" s="75">
        <f>ФАКТ!BP6</f>
        <v>0</v>
      </c>
      <c r="GZ15" s="71">
        <f>'План 1-2024'!CK15</f>
        <v>0</v>
      </c>
      <c r="HA15" s="71">
        <f>ФАКТ!BQ6</f>
        <v>0</v>
      </c>
      <c r="HB15" s="40">
        <f t="shared" si="171"/>
        <v>0</v>
      </c>
      <c r="HC15" s="165">
        <f>'План 1-2024'!CL15</f>
        <v>0</v>
      </c>
      <c r="HD15" s="75">
        <f>ФАКТ!BR6</f>
        <v>0</v>
      </c>
      <c r="HE15" s="71">
        <f>'План 1-2024'!CM15</f>
        <v>0</v>
      </c>
      <c r="HF15" s="71">
        <f>ФАКТ!BS6</f>
        <v>0</v>
      </c>
      <c r="HG15" s="40">
        <f t="shared" si="172"/>
        <v>0</v>
      </c>
      <c r="HH15" s="165">
        <f>'План 1-2024'!CN15</f>
        <v>0</v>
      </c>
      <c r="HI15" s="75">
        <f>ФАКТ!BT6</f>
        <v>0</v>
      </c>
      <c r="HJ15" s="71">
        <f>'План 1-2024'!CO15</f>
        <v>0</v>
      </c>
      <c r="HK15" s="71">
        <f>ФАКТ!BU6</f>
        <v>0</v>
      </c>
      <c r="HL15" s="40">
        <f t="shared" si="173"/>
        <v>0</v>
      </c>
      <c r="HM15" s="165">
        <f>'План 1-2024'!CP15</f>
        <v>0</v>
      </c>
      <c r="HN15" s="75">
        <f>ФАКТ!BV6</f>
        <v>0</v>
      </c>
      <c r="HO15" s="71">
        <f>'План 1-2024'!CQ15</f>
        <v>0</v>
      </c>
      <c r="HP15" s="71">
        <f>ФАКТ!BW6</f>
        <v>0</v>
      </c>
      <c r="HQ15" s="167">
        <f t="shared" si="174"/>
        <v>0</v>
      </c>
      <c r="HR15" s="75">
        <f>'План 1-2024'!CR15</f>
        <v>0</v>
      </c>
      <c r="HS15" s="71">
        <f>ФАКТ!BX6</f>
        <v>0</v>
      </c>
      <c r="HT15" s="71">
        <f>'План 1-2024'!CS15</f>
        <v>0</v>
      </c>
      <c r="HU15" s="71">
        <f>ФАКТ!BY6</f>
        <v>0</v>
      </c>
      <c r="HV15" s="40">
        <f t="shared" si="175"/>
        <v>0</v>
      </c>
      <c r="HW15" s="75">
        <f>'План 1-2024'!CT15</f>
        <v>0</v>
      </c>
      <c r="HX15" s="71">
        <f>ФАКТ!BZ6</f>
        <v>0</v>
      </c>
      <c r="HY15" s="71">
        <f>'План 1-2024'!CU15</f>
        <v>0</v>
      </c>
      <c r="HZ15" s="71">
        <f>ФАКТ!CA6</f>
        <v>0</v>
      </c>
      <c r="IA15" s="40">
        <f t="shared" si="176"/>
        <v>0</v>
      </c>
      <c r="IB15" s="75">
        <f>'План 1-2024'!CV15</f>
        <v>0</v>
      </c>
      <c r="IC15" s="71">
        <f>ФАКТ!CB6</f>
        <v>0</v>
      </c>
      <c r="ID15" s="71">
        <f>'План 1-2024'!CW15</f>
        <v>0</v>
      </c>
      <c r="IE15" s="71">
        <f>ФАКТ!CC6</f>
        <v>0</v>
      </c>
      <c r="IF15" s="188">
        <f t="shared" si="177"/>
        <v>0</v>
      </c>
      <c r="IG15" s="75">
        <f>'План 1-2024'!CX15</f>
        <v>0</v>
      </c>
      <c r="IH15" s="71">
        <f>ФАКТ!CD6</f>
        <v>0</v>
      </c>
      <c r="II15" s="71">
        <f>'План 1-2024'!CY15</f>
        <v>0</v>
      </c>
      <c r="IJ15" s="71">
        <f>ФАКТ!CE6</f>
        <v>0</v>
      </c>
      <c r="IK15" s="40">
        <f t="shared" si="178"/>
        <v>0</v>
      </c>
      <c r="IL15" s="75">
        <f t="shared" si="179"/>
        <v>0</v>
      </c>
      <c r="IM15" s="75">
        <f t="shared" si="180"/>
        <v>0</v>
      </c>
      <c r="IN15" s="136">
        <f t="shared" si="181"/>
        <v>0</v>
      </c>
      <c r="IO15" s="134">
        <f t="shared" si="182"/>
        <v>0</v>
      </c>
      <c r="IP15" s="110">
        <f>'План 1-2024'!DB15</f>
        <v>0</v>
      </c>
      <c r="IQ15" s="75">
        <f>ФАКТ!CF6</f>
        <v>0</v>
      </c>
      <c r="IR15" s="71">
        <f>'План 1-2024'!DC15</f>
        <v>0</v>
      </c>
      <c r="IS15" s="71">
        <f>ФАКТ!CG6</f>
        <v>0</v>
      </c>
      <c r="IT15" s="121">
        <f t="shared" si="183"/>
        <v>0</v>
      </c>
      <c r="IU15" s="119">
        <f>'План 1-2024'!DD15</f>
        <v>352</v>
      </c>
      <c r="IV15" s="72">
        <f>ФАКТ!CH6</f>
        <v>26</v>
      </c>
      <c r="IW15" s="73">
        <f>'План 1-2024'!DE15</f>
        <v>70091.648000000001</v>
      </c>
      <c r="IX15" s="73">
        <f>ФАКТ!CI6</f>
        <v>5177.2240000000002</v>
      </c>
      <c r="IY15" s="74">
        <f t="shared" si="184"/>
        <v>7.3863636363636367E-2</v>
      </c>
      <c r="IZ15" s="164">
        <f>'План 1-2024'!DF15</f>
        <v>155</v>
      </c>
      <c r="JA15" s="72">
        <f>ФАКТ!CJ6</f>
        <v>7</v>
      </c>
      <c r="JB15" s="73">
        <f>'План 1-2024'!DG15</f>
        <v>35668.754999999997</v>
      </c>
      <c r="JC15" s="73">
        <f>ФАКТ!CK6</f>
        <v>1610.847</v>
      </c>
      <c r="JD15" s="74">
        <f t="shared" si="185"/>
        <v>4.5161290322580643E-2</v>
      </c>
      <c r="JE15" s="164">
        <f>'План 1-2024'!DH15</f>
        <v>30</v>
      </c>
      <c r="JF15" s="72">
        <f>ФАКТ!CL6</f>
        <v>3</v>
      </c>
      <c r="JG15" s="73">
        <f>'План 1-2024'!DI15</f>
        <v>7825.11</v>
      </c>
      <c r="JH15" s="73">
        <f>ФАКТ!CM6</f>
        <v>782.51099999999997</v>
      </c>
      <c r="JI15" s="74">
        <f t="shared" si="186"/>
        <v>0.1</v>
      </c>
      <c r="JJ15" s="164">
        <f>'План 1-2024'!DJ15</f>
        <v>339</v>
      </c>
      <c r="JK15" s="72">
        <f>ФАКТ!CN6</f>
        <v>11</v>
      </c>
      <c r="JL15" s="73">
        <f>'План 1-2024'!DK15</f>
        <v>50162.508000000002</v>
      </c>
      <c r="JM15" s="73">
        <f>ФАКТ!CO6</f>
        <v>1627.692</v>
      </c>
      <c r="JN15" s="74">
        <f t="shared" si="187"/>
        <v>3.2448377581120944E-2</v>
      </c>
      <c r="JO15" s="164">
        <f>'План 1-2024'!DL15</f>
        <v>155</v>
      </c>
      <c r="JP15" s="72">
        <f>ФАКТ!CP6</f>
        <v>3</v>
      </c>
      <c r="JQ15" s="73">
        <f>'План 1-2024'!DM15</f>
        <v>27747.014999999999</v>
      </c>
      <c r="JR15" s="73">
        <f>ФАКТ!CQ6</f>
        <v>537.03899999999999</v>
      </c>
      <c r="JS15" s="74">
        <f t="shared" si="188"/>
        <v>1.935483870967742E-2</v>
      </c>
      <c r="JT15" s="164">
        <f>'План 1-2024'!DN15</f>
        <v>25</v>
      </c>
      <c r="JU15" s="72">
        <f>ФАКТ!CR6</f>
        <v>1</v>
      </c>
      <c r="JV15" s="73">
        <f>'План 1-2024'!DO15</f>
        <v>5571.9</v>
      </c>
      <c r="JW15" s="73">
        <f>ФАКТ!CS6</f>
        <v>222.876</v>
      </c>
      <c r="JX15" s="74">
        <f t="shared" si="189"/>
        <v>0.04</v>
      </c>
      <c r="JY15" s="164">
        <f>'План 1-2024'!DP15</f>
        <v>140</v>
      </c>
      <c r="JZ15" s="72">
        <f>ФАКТ!CT6</f>
        <v>6</v>
      </c>
      <c r="KA15" s="73">
        <f>'План 1-2024'!DQ15</f>
        <v>19177.48</v>
      </c>
      <c r="KB15" s="73">
        <f>ФАКТ!CU6</f>
        <v>821.89200000000005</v>
      </c>
      <c r="KC15" s="74">
        <f t="shared" si="190"/>
        <v>4.2857142857142858E-2</v>
      </c>
      <c r="KD15" s="164">
        <f>'План 1-2024'!DR15</f>
        <v>45</v>
      </c>
      <c r="KE15" s="72">
        <f>ФАКТ!CV6</f>
        <v>4</v>
      </c>
      <c r="KF15" s="73">
        <f>'План 1-2024'!DS15</f>
        <v>7318.8</v>
      </c>
      <c r="KG15" s="73">
        <f>ФАКТ!CW6</f>
        <v>650.55999999999995</v>
      </c>
      <c r="KH15" s="74">
        <f t="shared" si="191"/>
        <v>8.8888888888888892E-2</v>
      </c>
      <c r="KI15" s="164">
        <f>'План 1-2024'!DT15</f>
        <v>16</v>
      </c>
      <c r="KJ15" s="72">
        <f>ФАКТ!CX6</f>
        <v>0</v>
      </c>
      <c r="KK15" s="73">
        <f>'План 1-2024'!DU15</f>
        <v>3233.0720000000001</v>
      </c>
      <c r="KL15" s="73">
        <f>ФАКТ!CY6</f>
        <v>0</v>
      </c>
      <c r="KM15" s="74">
        <f t="shared" si="192"/>
        <v>0</v>
      </c>
      <c r="KN15" s="164">
        <f>'План 1-2024'!DV15</f>
        <v>0</v>
      </c>
      <c r="KO15" s="72">
        <f>ФАКТ!CZ6</f>
        <v>0</v>
      </c>
      <c r="KP15" s="73">
        <f>'План 1-2024'!DW15</f>
        <v>0</v>
      </c>
      <c r="KQ15" s="73">
        <f>ФАКТ!DA6</f>
        <v>0</v>
      </c>
      <c r="KR15" s="74">
        <f t="shared" si="193"/>
        <v>0</v>
      </c>
      <c r="KS15" s="164">
        <f>'План 1-2024'!DX15</f>
        <v>0</v>
      </c>
      <c r="KT15" s="72">
        <f>ФАКТ!DB6</f>
        <v>0</v>
      </c>
      <c r="KU15" s="73">
        <f>'План 1-2024'!DY15</f>
        <v>0</v>
      </c>
      <c r="KV15" s="73">
        <f>ФАКТ!DC6</f>
        <v>0</v>
      </c>
      <c r="KW15" s="74">
        <f t="shared" si="194"/>
        <v>0</v>
      </c>
      <c r="KX15" s="164">
        <f>'План 1-2024'!DZ15</f>
        <v>0</v>
      </c>
      <c r="KY15" s="72">
        <f>ФАКТ!DD6</f>
        <v>0</v>
      </c>
      <c r="KZ15" s="73">
        <f>'План 1-2024'!EA15</f>
        <v>0</v>
      </c>
      <c r="LA15" s="73">
        <f>ФАКТ!DE6</f>
        <v>0</v>
      </c>
      <c r="LB15" s="74">
        <f t="shared" si="195"/>
        <v>0</v>
      </c>
      <c r="LC15" s="72">
        <f>'План 1-2024'!EB15</f>
        <v>100</v>
      </c>
      <c r="LD15" s="72">
        <f>ФАКТ!DF6</f>
        <v>3</v>
      </c>
      <c r="LE15" s="73">
        <f>'План 1-2024'!EC15</f>
        <v>17101.099999999999</v>
      </c>
      <c r="LF15" s="73">
        <f>ФАКТ!DG6</f>
        <v>513.03300000000002</v>
      </c>
      <c r="LG15" s="74">
        <f t="shared" si="196"/>
        <v>0.03</v>
      </c>
      <c r="LH15" s="169">
        <f>'План 1-2024'!ED15</f>
        <v>0</v>
      </c>
      <c r="LI15" s="139">
        <f>ФАКТ!DH6</f>
        <v>0</v>
      </c>
      <c r="LJ15" s="139">
        <f>'План 1-2024'!EE15</f>
        <v>0</v>
      </c>
      <c r="LK15" s="139">
        <f>ФАКТ!DI6</f>
        <v>0</v>
      </c>
      <c r="LL15" s="74">
        <f t="shared" si="197"/>
        <v>0</v>
      </c>
      <c r="LM15" s="139">
        <f>'План 1-2024'!EF15</f>
        <v>150</v>
      </c>
      <c r="LN15" s="139">
        <f>ФАКТ!DJ6</f>
        <v>2</v>
      </c>
      <c r="LO15" s="135">
        <f>'План 1-2024'!EG15</f>
        <v>38420.25</v>
      </c>
      <c r="LP15" s="140">
        <f>ФАКТ!DK6</f>
        <v>512.27</v>
      </c>
      <c r="LQ15" s="74">
        <f t="shared" si="198"/>
        <v>1.3333333333333334E-2</v>
      </c>
      <c r="LR15" s="169">
        <f>'План 1-2024'!EH15</f>
        <v>30</v>
      </c>
      <c r="LS15" s="139">
        <f>ФАКТ!DL6</f>
        <v>1</v>
      </c>
      <c r="LT15" s="135">
        <f>'План 1-2024'!EI15</f>
        <v>24360.39</v>
      </c>
      <c r="LU15" s="135">
        <f>ФАКТ!DM6</f>
        <v>812.01300000000003</v>
      </c>
      <c r="LV15" s="74">
        <f t="shared" si="199"/>
        <v>3.3333333333333333E-2</v>
      </c>
      <c r="LW15" s="139">
        <f>'План 1-2024'!EJ15</f>
        <v>2</v>
      </c>
      <c r="LX15" s="139">
        <f>ФАКТ!DN6</f>
        <v>0</v>
      </c>
      <c r="LY15" s="135">
        <f>'План 1-2024'!EK15</f>
        <v>890.79200000000003</v>
      </c>
      <c r="LZ15" s="135">
        <f>ФАКТ!DO6</f>
        <v>0</v>
      </c>
      <c r="MA15" s="74">
        <f t="shared" si="200"/>
        <v>0</v>
      </c>
      <c r="MB15" s="139">
        <f>'План 1-2024'!EL15</f>
        <v>0</v>
      </c>
      <c r="MC15" s="139">
        <f>ФАКТ!DP6</f>
        <v>0</v>
      </c>
      <c r="MD15" s="135">
        <f>'План 1-2024'!EM15</f>
        <v>0</v>
      </c>
      <c r="ME15" s="135">
        <f>ФАКТ!DQ6</f>
        <v>0</v>
      </c>
      <c r="MF15" s="74">
        <f t="shared" si="201"/>
        <v>0</v>
      </c>
      <c r="MG15" s="139">
        <f>'План 1-2024'!EN15</f>
        <v>0</v>
      </c>
      <c r="MH15" s="139">
        <f>ФАКТ!DR6</f>
        <v>0</v>
      </c>
      <c r="MI15" s="135">
        <f>'План 1-2024'!EO15</f>
        <v>0</v>
      </c>
      <c r="MJ15" s="135">
        <f>ФАКТ!DS6</f>
        <v>0</v>
      </c>
      <c r="MK15" s="74">
        <f t="shared" si="202"/>
        <v>0</v>
      </c>
      <c r="ML15" s="139">
        <f>'План 1-2024'!EP15</f>
        <v>0</v>
      </c>
      <c r="MM15" s="139">
        <f>ФАКТ!DT6</f>
        <v>0</v>
      </c>
      <c r="MN15" s="135">
        <f>'План 1-2024'!EQ15</f>
        <v>0</v>
      </c>
      <c r="MO15" s="135">
        <f>ФАКТ!DU6</f>
        <v>0</v>
      </c>
      <c r="MP15" s="74">
        <f t="shared" si="203"/>
        <v>0</v>
      </c>
      <c r="MQ15" s="139">
        <f>'План 1-2024'!ER15</f>
        <v>0</v>
      </c>
      <c r="MR15" s="139">
        <f>ФАКТ!DV6</f>
        <v>0</v>
      </c>
      <c r="MS15" s="135">
        <f>'План 1-2024'!ES15</f>
        <v>0</v>
      </c>
      <c r="MT15" s="135">
        <f>ФАКТ!DW6</f>
        <v>0</v>
      </c>
      <c r="MU15" s="190">
        <f t="shared" si="204"/>
        <v>0</v>
      </c>
      <c r="MV15" s="139">
        <f>'План 1-2024'!ET15</f>
        <v>0</v>
      </c>
      <c r="MW15" s="139">
        <f>ФАКТ!DX6</f>
        <v>0</v>
      </c>
      <c r="MX15" s="135">
        <f>'План 1-2024'!EU15</f>
        <v>0</v>
      </c>
      <c r="MY15" s="135">
        <f>ФАКТ!DY6</f>
        <v>0</v>
      </c>
      <c r="MZ15" s="74">
        <f t="shared" si="205"/>
        <v>0</v>
      </c>
      <c r="NA15" s="82">
        <f t="shared" si="206"/>
        <v>1539</v>
      </c>
      <c r="NB15" s="82">
        <f t="shared" si="207"/>
        <v>67</v>
      </c>
      <c r="NC15" s="73">
        <f t="shared" si="208"/>
        <v>307568.82000000007</v>
      </c>
      <c r="ND15" s="120">
        <f t="shared" si="209"/>
        <v>13267.957000000002</v>
      </c>
      <c r="NE15" s="110">
        <f>'План 1-2024'!EX15</f>
        <v>0</v>
      </c>
      <c r="NF15" s="75">
        <f>ФАКТ!DZ6</f>
        <v>0</v>
      </c>
      <c r="NG15" s="71">
        <f>'План 1-2024'!EY15</f>
        <v>0</v>
      </c>
      <c r="NH15" s="71">
        <f>ФАКТ!EA6</f>
        <v>0</v>
      </c>
      <c r="NI15" s="40">
        <f t="shared" si="210"/>
        <v>0</v>
      </c>
      <c r="NJ15" s="191">
        <f>'План 1-2024'!EZ15</f>
        <v>0</v>
      </c>
      <c r="NK15" s="141">
        <f>ФАКТ!EB6</f>
        <v>0</v>
      </c>
      <c r="NL15" s="141">
        <f>'План 1-2024'!FA15</f>
        <v>0</v>
      </c>
      <c r="NM15" s="141">
        <f>ФАКТ!EC6</f>
        <v>0</v>
      </c>
      <c r="NN15" s="40">
        <f t="shared" si="211"/>
        <v>0</v>
      </c>
      <c r="NO15" s="76">
        <f t="shared" si="212"/>
        <v>0</v>
      </c>
      <c r="NP15" s="76">
        <f t="shared" si="213"/>
        <v>0</v>
      </c>
      <c r="NQ15" s="77">
        <f t="shared" si="214"/>
        <v>0</v>
      </c>
      <c r="NR15" s="127">
        <f t="shared" si="215"/>
        <v>0</v>
      </c>
      <c r="NS15" s="110">
        <f>'План 1-2024'!FD15</f>
        <v>10</v>
      </c>
      <c r="NT15" s="75">
        <f>ФАКТ!ED6</f>
        <v>1</v>
      </c>
      <c r="NU15" s="71">
        <f>'План 1-2024'!FE15</f>
        <v>1657.09</v>
      </c>
      <c r="NV15" s="71">
        <f>ФАКТ!EE6</f>
        <v>165.709</v>
      </c>
      <c r="NW15" s="40">
        <f t="shared" si="216"/>
        <v>0.1</v>
      </c>
      <c r="NX15" s="165">
        <f>'План 1-2024'!FF15</f>
        <v>8</v>
      </c>
      <c r="NY15" s="75">
        <f>ФАКТ!EF6</f>
        <v>0</v>
      </c>
      <c r="NZ15" s="71">
        <f>'План 1-2024'!FG15</f>
        <v>2712.5920000000001</v>
      </c>
      <c r="OA15" s="71">
        <f>ФАКТ!EG6</f>
        <v>0</v>
      </c>
      <c r="OB15" s="40">
        <f t="shared" si="217"/>
        <v>0</v>
      </c>
      <c r="OC15" s="165">
        <f>'План 1-2024'!FH15</f>
        <v>0</v>
      </c>
      <c r="OD15" s="75">
        <f>ФАКТ!EH6</f>
        <v>0</v>
      </c>
      <c r="OE15" s="71">
        <f>'План 1-2024'!FI15</f>
        <v>0</v>
      </c>
      <c r="OF15" s="71">
        <f>ФАКТ!EI6</f>
        <v>0</v>
      </c>
      <c r="OG15" s="40">
        <f t="shared" si="218"/>
        <v>0</v>
      </c>
      <c r="OH15" s="165">
        <f>'План 1-2024'!FJ15</f>
        <v>5</v>
      </c>
      <c r="OI15" s="75">
        <f>ФАКТ!EJ6</f>
        <v>1</v>
      </c>
      <c r="OJ15" s="71">
        <f>'План 1-2024'!FK15</f>
        <v>1312.75</v>
      </c>
      <c r="OK15" s="71">
        <f>ФАКТ!EK6</f>
        <v>262.55</v>
      </c>
      <c r="OL15" s="40">
        <f t="shared" si="219"/>
        <v>0.2</v>
      </c>
      <c r="OM15" s="165">
        <f>'План 1-2024'!FL15</f>
        <v>0</v>
      </c>
      <c r="ON15" s="75">
        <f>ФАКТ!EL6</f>
        <v>0</v>
      </c>
      <c r="OO15" s="71">
        <f>'План 1-2024'!FM15</f>
        <v>0</v>
      </c>
      <c r="OP15" s="71">
        <f>ФАКТ!EM6</f>
        <v>0</v>
      </c>
      <c r="OQ15" s="40">
        <f t="shared" si="220"/>
        <v>0</v>
      </c>
      <c r="OR15" s="165">
        <f>'План 1-2024'!FN15</f>
        <v>0</v>
      </c>
      <c r="OS15" s="75">
        <f>ФАКТ!EN6</f>
        <v>0</v>
      </c>
      <c r="OT15" s="71">
        <f>'План 1-2024'!FO15</f>
        <v>0</v>
      </c>
      <c r="OU15" s="71">
        <f>ФАКТ!EO6</f>
        <v>0</v>
      </c>
      <c r="OV15" s="40">
        <f t="shared" si="221"/>
        <v>0</v>
      </c>
      <c r="OW15" s="165">
        <f>'План 1-2024'!FP15</f>
        <v>0</v>
      </c>
      <c r="OX15" s="75">
        <f>ФАКТ!EP6</f>
        <v>0</v>
      </c>
      <c r="OY15" s="71">
        <f>'План 1-2024'!FQ15</f>
        <v>0</v>
      </c>
      <c r="OZ15" s="71">
        <f>ФАКТ!EQ6</f>
        <v>0</v>
      </c>
      <c r="PA15" s="40">
        <f t="shared" si="222"/>
        <v>0</v>
      </c>
      <c r="PB15" s="76">
        <f t="shared" si="223"/>
        <v>23</v>
      </c>
      <c r="PC15" s="76">
        <f t="shared" si="224"/>
        <v>2</v>
      </c>
      <c r="PD15" s="77">
        <f t="shared" si="225"/>
        <v>5682.4319999999998</v>
      </c>
      <c r="PE15" s="127">
        <f t="shared" si="226"/>
        <v>428.25900000000001</v>
      </c>
      <c r="PF15" s="110">
        <f>'План 1-2024'!FT15</f>
        <v>0</v>
      </c>
      <c r="PG15" s="75">
        <f>ФАКТ!ER6</f>
        <v>0</v>
      </c>
      <c r="PH15" s="71">
        <f>'План 1-2024'!FU15</f>
        <v>0</v>
      </c>
      <c r="PI15" s="71">
        <f>ФАКТ!ES6</f>
        <v>0</v>
      </c>
      <c r="PJ15" s="40">
        <f t="shared" si="227"/>
        <v>0</v>
      </c>
      <c r="PK15" s="165">
        <f>'План 1-2024'!FV15</f>
        <v>0</v>
      </c>
      <c r="PL15" s="75">
        <f>ФАКТ!ET6</f>
        <v>0</v>
      </c>
      <c r="PM15" s="71">
        <f>'План 1-2024'!FW15</f>
        <v>0</v>
      </c>
      <c r="PN15" s="71">
        <f>ФАКТ!EU6</f>
        <v>0</v>
      </c>
      <c r="PO15" s="40">
        <f t="shared" si="228"/>
        <v>0</v>
      </c>
      <c r="PP15" s="165">
        <f>'План 1-2024'!FX15</f>
        <v>0</v>
      </c>
      <c r="PQ15" s="75">
        <f>ФАКТ!EV6</f>
        <v>0</v>
      </c>
      <c r="PR15" s="71">
        <f>'План 1-2024'!FY15</f>
        <v>0</v>
      </c>
      <c r="PS15" s="71">
        <f>ФАКТ!EW6</f>
        <v>0</v>
      </c>
      <c r="PT15" s="40">
        <f t="shared" si="229"/>
        <v>0</v>
      </c>
      <c r="PU15" s="76">
        <f t="shared" si="230"/>
        <v>0</v>
      </c>
      <c r="PV15" s="76">
        <f t="shared" si="231"/>
        <v>0</v>
      </c>
      <c r="PW15" s="77">
        <f t="shared" si="232"/>
        <v>0</v>
      </c>
      <c r="PX15" s="111">
        <f t="shared" si="233"/>
        <v>0</v>
      </c>
      <c r="PY15" s="119">
        <f>'План 1-2024'!GB15</f>
        <v>10</v>
      </c>
      <c r="PZ15" s="165">
        <f>ФАКТ!EX6</f>
        <v>0</v>
      </c>
      <c r="QA15" s="136">
        <f>'План 1-2024'!GC15</f>
        <v>2045.81</v>
      </c>
      <c r="QB15" s="136">
        <f>ФАКТ!EY6</f>
        <v>0</v>
      </c>
      <c r="QC15" s="40">
        <f t="shared" si="234"/>
        <v>0</v>
      </c>
      <c r="QD15" s="76">
        <f>'План 1-2024'!GD15</f>
        <v>0</v>
      </c>
      <c r="QE15" s="76">
        <f>ФАКТ!EZ6</f>
        <v>0</v>
      </c>
      <c r="QF15" s="138">
        <f>'План 1-2024'!GE15</f>
        <v>0</v>
      </c>
      <c r="QG15" s="138">
        <f>ФАКТ!FA6</f>
        <v>0</v>
      </c>
      <c r="QH15" s="40">
        <f t="shared" si="235"/>
        <v>0</v>
      </c>
      <c r="QI15" s="76">
        <f t="shared" si="236"/>
        <v>10</v>
      </c>
      <c r="QJ15" s="76">
        <f t="shared" si="237"/>
        <v>0</v>
      </c>
      <c r="QK15" s="136">
        <f t="shared" si="238"/>
        <v>2045.81</v>
      </c>
      <c r="QL15" s="162">
        <f t="shared" si="239"/>
        <v>0</v>
      </c>
      <c r="QM15" s="110">
        <f>'План 1-2024'!GH15</f>
        <v>0</v>
      </c>
      <c r="QN15" s="75">
        <f>ФАКТ!FB6</f>
        <v>0</v>
      </c>
      <c r="QO15" s="71">
        <f>'План 1-2024'!GI15</f>
        <v>0</v>
      </c>
      <c r="QP15" s="71">
        <f>ФАКТ!FC6</f>
        <v>0</v>
      </c>
      <c r="QQ15" s="121">
        <f t="shared" si="240"/>
        <v>0</v>
      </c>
      <c r="QR15" s="110">
        <f>'План 1-2024'!GJ15</f>
        <v>0</v>
      </c>
      <c r="QS15" s="75">
        <f>ФАКТ!FD6</f>
        <v>0</v>
      </c>
      <c r="QT15" s="71">
        <f>'План 1-2024'!GK15</f>
        <v>0</v>
      </c>
      <c r="QU15" s="71">
        <f>ФАКТ!FE6</f>
        <v>0</v>
      </c>
      <c r="QV15" s="40">
        <f t="shared" si="241"/>
        <v>0</v>
      </c>
      <c r="QW15" s="75">
        <f>'План 1-2024'!GL15</f>
        <v>0</v>
      </c>
      <c r="QX15" s="75">
        <f>ФАКТ!FF6</f>
        <v>0</v>
      </c>
      <c r="QY15" s="71">
        <f>'План 1-2024'!GM15</f>
        <v>0</v>
      </c>
      <c r="QZ15" s="71">
        <f>ФАКТ!FG6</f>
        <v>0</v>
      </c>
      <c r="RA15" s="40">
        <f t="shared" si="242"/>
        <v>0</v>
      </c>
      <c r="RB15" s="76">
        <f t="shared" si="243"/>
        <v>0</v>
      </c>
      <c r="RC15" s="76">
        <f t="shared" si="244"/>
        <v>0</v>
      </c>
      <c r="RD15" s="77">
        <f t="shared" si="245"/>
        <v>0</v>
      </c>
      <c r="RE15" s="127">
        <f t="shared" si="246"/>
        <v>0</v>
      </c>
    </row>
    <row r="16" spans="1:476" s="39" customFormat="1">
      <c r="A16" s="132">
        <v>630048</v>
      </c>
      <c r="B16" s="37">
        <v>4022</v>
      </c>
      <c r="C16" s="133" t="s">
        <v>31</v>
      </c>
      <c r="D16" s="72">
        <f t="shared" si="0"/>
        <v>36</v>
      </c>
      <c r="E16" s="72">
        <f t="shared" si="1"/>
        <v>0</v>
      </c>
      <c r="F16" s="73">
        <f t="shared" si="2"/>
        <v>5412.9609999999993</v>
      </c>
      <c r="G16" s="73">
        <f t="shared" si="3"/>
        <v>0</v>
      </c>
      <c r="H16" s="121">
        <f t="shared" si="105"/>
        <v>0</v>
      </c>
      <c r="I16" s="119">
        <f>'План 1-2024'!F16</f>
        <v>7</v>
      </c>
      <c r="J16" s="72">
        <f>ФАКТ!B7</f>
        <v>0</v>
      </c>
      <c r="K16" s="73">
        <f>'План 1-2024'!G16</f>
        <v>1111.0889999999999</v>
      </c>
      <c r="L16" s="73">
        <f>ФАКТ!C7</f>
        <v>0</v>
      </c>
      <c r="M16" s="74">
        <f t="shared" si="106"/>
        <v>0</v>
      </c>
      <c r="N16" s="72">
        <f>'План 1-2024'!H16</f>
        <v>0</v>
      </c>
      <c r="O16" s="72">
        <f>ФАКТ!D7</f>
        <v>0</v>
      </c>
      <c r="P16" s="73">
        <f>'План 1-2024'!I16</f>
        <v>0</v>
      </c>
      <c r="Q16" s="73">
        <f>ФАКТ!E7</f>
        <v>0</v>
      </c>
      <c r="R16" s="74">
        <f t="shared" si="107"/>
        <v>0</v>
      </c>
      <c r="S16" s="72">
        <f>'План 1-2024'!J16</f>
        <v>0</v>
      </c>
      <c r="T16" s="72">
        <f>ФАКТ!F7</f>
        <v>0</v>
      </c>
      <c r="U16" s="73">
        <f>'План 1-2024'!K16</f>
        <v>0</v>
      </c>
      <c r="V16" s="73">
        <f>ФАКТ!G7</f>
        <v>0</v>
      </c>
      <c r="W16" s="74">
        <f t="shared" si="108"/>
        <v>0</v>
      </c>
      <c r="X16" s="72">
        <f>[18]Лист1!$L$13</f>
        <v>0</v>
      </c>
      <c r="Y16" s="72">
        <f>ФАКТ!H7</f>
        <v>0</v>
      </c>
      <c r="Z16" s="73">
        <f>'План 1-2024'!M16</f>
        <v>0</v>
      </c>
      <c r="AA16" s="73">
        <f>ФАКТ!I7</f>
        <v>0</v>
      </c>
      <c r="AB16" s="74">
        <f t="shared" si="109"/>
        <v>0</v>
      </c>
      <c r="AC16" s="72">
        <f t="shared" si="110"/>
        <v>7</v>
      </c>
      <c r="AD16" s="72">
        <f t="shared" si="111"/>
        <v>0</v>
      </c>
      <c r="AE16" s="73">
        <f t="shared" si="112"/>
        <v>1111.0889999999999</v>
      </c>
      <c r="AF16" s="187">
        <f t="shared" si="113"/>
        <v>0</v>
      </c>
      <c r="AG16" s="110">
        <f>'План 1-2024'!P16</f>
        <v>0</v>
      </c>
      <c r="AH16" s="75">
        <f>ФАКТ!J7</f>
        <v>0</v>
      </c>
      <c r="AI16" s="71">
        <f>'План 1-2024'!Q16</f>
        <v>0</v>
      </c>
      <c r="AJ16" s="71">
        <f>ФАКТ!K7</f>
        <v>0</v>
      </c>
      <c r="AK16" s="121">
        <f t="shared" si="114"/>
        <v>0</v>
      </c>
      <c r="AL16" s="110">
        <f>'План 1-2024'!R16</f>
        <v>0</v>
      </c>
      <c r="AM16" s="75">
        <f>ФАКТ!L7</f>
        <v>0</v>
      </c>
      <c r="AN16" s="71">
        <f>'План 1-2024'!S16</f>
        <v>0</v>
      </c>
      <c r="AO16" s="71">
        <f>ФАКТ!M7</f>
        <v>0</v>
      </c>
      <c r="AP16" s="40">
        <f t="shared" si="115"/>
        <v>0</v>
      </c>
      <c r="AQ16" s="75">
        <f>'План 1-2024'!T16</f>
        <v>0</v>
      </c>
      <c r="AR16" s="75">
        <f>ФАКТ!N7</f>
        <v>0</v>
      </c>
      <c r="AS16" s="71">
        <f>'План 1-2024'!U16</f>
        <v>0</v>
      </c>
      <c r="AT16" s="71">
        <f>ФАКТ!O7</f>
        <v>0</v>
      </c>
      <c r="AU16" s="40">
        <f t="shared" si="116"/>
        <v>0</v>
      </c>
      <c r="AV16" s="76">
        <f t="shared" si="117"/>
        <v>0</v>
      </c>
      <c r="AW16" s="76">
        <f t="shared" si="118"/>
        <v>0</v>
      </c>
      <c r="AX16" s="77">
        <f t="shared" si="119"/>
        <v>0</v>
      </c>
      <c r="AY16" s="127">
        <f t="shared" si="120"/>
        <v>0</v>
      </c>
      <c r="AZ16" s="110">
        <f>'План 1-2024'!X16</f>
        <v>0</v>
      </c>
      <c r="BA16" s="75">
        <f>ФАКТ!P7</f>
        <v>0</v>
      </c>
      <c r="BB16" s="71">
        <f>'План 1-2024'!Y16</f>
        <v>0</v>
      </c>
      <c r="BC16" s="71">
        <f>ФАКТ!Q7</f>
        <v>0</v>
      </c>
      <c r="BD16" s="121">
        <f t="shared" si="121"/>
        <v>0</v>
      </c>
      <c r="BE16" s="110">
        <f>'План 1-2024'!Z16</f>
        <v>0</v>
      </c>
      <c r="BF16" s="75">
        <f>ФАКТ!R7</f>
        <v>0</v>
      </c>
      <c r="BG16" s="71">
        <f>'План 1-2024'!AA16</f>
        <v>0</v>
      </c>
      <c r="BH16" s="71">
        <f>ФАКТ!S7</f>
        <v>0</v>
      </c>
      <c r="BI16" s="121">
        <f t="shared" si="122"/>
        <v>0</v>
      </c>
      <c r="BJ16" s="110">
        <f>'План 1-2024'!AB16</f>
        <v>0</v>
      </c>
      <c r="BK16" s="75">
        <f>ФАКТ!T7</f>
        <v>0</v>
      </c>
      <c r="BL16" s="71">
        <f>'План 1-2024'!AC16</f>
        <v>0</v>
      </c>
      <c r="BM16" s="71">
        <f>ФАКТ!U7</f>
        <v>0</v>
      </c>
      <c r="BN16" s="40">
        <f t="shared" si="123"/>
        <v>0</v>
      </c>
      <c r="BO16" s="75">
        <f>'План 1-2024'!AD16</f>
        <v>0</v>
      </c>
      <c r="BP16" s="75">
        <f>ФАКТ!V7</f>
        <v>0</v>
      </c>
      <c r="BQ16" s="71">
        <f>'План 1-2024'!AE16</f>
        <v>0</v>
      </c>
      <c r="BR16" s="71">
        <f>ФАКТ!W7</f>
        <v>0</v>
      </c>
      <c r="BS16" s="40">
        <f t="shared" si="124"/>
        <v>0</v>
      </c>
      <c r="BT16" s="76">
        <f t="shared" si="125"/>
        <v>0</v>
      </c>
      <c r="BU16" s="76">
        <f t="shared" si="126"/>
        <v>0</v>
      </c>
      <c r="BV16" s="77">
        <f t="shared" si="127"/>
        <v>0</v>
      </c>
      <c r="BW16" s="111">
        <f t="shared" si="128"/>
        <v>0</v>
      </c>
      <c r="BX16" s="110">
        <f>'План 1-2024'!AH16</f>
        <v>0</v>
      </c>
      <c r="BY16" s="75">
        <f>ФАКТ!X7</f>
        <v>0</v>
      </c>
      <c r="BZ16" s="71">
        <f>'План 1-2024'!AI16</f>
        <v>0</v>
      </c>
      <c r="CA16" s="71">
        <f>ФАКТ!Y7</f>
        <v>0</v>
      </c>
      <c r="CB16" s="40">
        <f t="shared" si="129"/>
        <v>0</v>
      </c>
      <c r="CC16" s="75">
        <f>'План 1-2024'!AJ16</f>
        <v>0</v>
      </c>
      <c r="CD16" s="75">
        <f>ФАКТ!Z7</f>
        <v>0</v>
      </c>
      <c r="CE16" s="71">
        <f>'План 1-2024'!AK16</f>
        <v>0</v>
      </c>
      <c r="CF16" s="71">
        <f>ФАКТ!AA7</f>
        <v>0</v>
      </c>
      <c r="CG16" s="40">
        <f t="shared" si="130"/>
        <v>0</v>
      </c>
      <c r="CH16" s="75">
        <f>'План 1-2024'!AL16</f>
        <v>0</v>
      </c>
      <c r="CI16" s="75">
        <f>ФАКТ!AB7</f>
        <v>0</v>
      </c>
      <c r="CJ16" s="71">
        <f>'План 1-2024'!AM16</f>
        <v>0</v>
      </c>
      <c r="CK16" s="71">
        <f>ФАКТ!AC7</f>
        <v>0</v>
      </c>
      <c r="CL16" s="40">
        <f t="shared" si="131"/>
        <v>0</v>
      </c>
      <c r="CM16" s="75">
        <f>'План 1-2024'!AN16</f>
        <v>0</v>
      </c>
      <c r="CN16" s="75">
        <f>ФАКТ!AD7</f>
        <v>0</v>
      </c>
      <c r="CO16" s="71">
        <f>'План 1-2024'!AO16</f>
        <v>0</v>
      </c>
      <c r="CP16" s="71">
        <f>ФАКТ!AE7</f>
        <v>0</v>
      </c>
      <c r="CQ16" s="40">
        <f t="shared" si="132"/>
        <v>0</v>
      </c>
      <c r="CR16" s="75">
        <f>'План 1-2024'!AP16</f>
        <v>0</v>
      </c>
      <c r="CS16" s="75">
        <f>ФАКТ!AF7</f>
        <v>0</v>
      </c>
      <c r="CT16" s="71">
        <f>'План 1-2024'!AQ16</f>
        <v>0</v>
      </c>
      <c r="CU16" s="71">
        <f>ФАКТ!AG7</f>
        <v>0</v>
      </c>
      <c r="CV16" s="40">
        <f t="shared" si="133"/>
        <v>0</v>
      </c>
      <c r="CW16" s="75">
        <f>'План 1-2024'!AR16</f>
        <v>0</v>
      </c>
      <c r="CX16" s="75">
        <f>ФАКТ!AH7</f>
        <v>0</v>
      </c>
      <c r="CY16" s="71">
        <f>'План 1-2024'!AS16</f>
        <v>0</v>
      </c>
      <c r="CZ16" s="71">
        <f>ФАКТ!AI7</f>
        <v>0</v>
      </c>
      <c r="DA16" s="40">
        <f t="shared" si="134"/>
        <v>0</v>
      </c>
      <c r="DB16" s="76">
        <f t="shared" si="135"/>
        <v>0</v>
      </c>
      <c r="DC16" s="76">
        <f t="shared" si="136"/>
        <v>0</v>
      </c>
      <c r="DD16" s="77">
        <f t="shared" si="137"/>
        <v>0</v>
      </c>
      <c r="DE16" s="127">
        <f t="shared" si="138"/>
        <v>0</v>
      </c>
      <c r="DF16" s="110">
        <f>'План 1-2024'!AV16</f>
        <v>0</v>
      </c>
      <c r="DG16" s="75">
        <f>ФАКТ!AJ7</f>
        <v>0</v>
      </c>
      <c r="DH16" s="71">
        <f>'План 1-2024'!AW16</f>
        <v>0</v>
      </c>
      <c r="DI16" s="71">
        <f>ФАКТ!AK7</f>
        <v>0</v>
      </c>
      <c r="DJ16" s="40">
        <f t="shared" si="139"/>
        <v>0</v>
      </c>
      <c r="DK16" s="75">
        <f>'План 1-2024'!AX16</f>
        <v>0</v>
      </c>
      <c r="DL16" s="75">
        <f>ФАКТ!AL7</f>
        <v>0</v>
      </c>
      <c r="DM16" s="71">
        <f>'План 1-2024'!AY16</f>
        <v>0</v>
      </c>
      <c r="DN16" s="71">
        <f>ФАКТ!AM7</f>
        <v>0</v>
      </c>
      <c r="DO16" s="40">
        <f t="shared" si="140"/>
        <v>0</v>
      </c>
      <c r="DP16" s="76">
        <f t="shared" si="141"/>
        <v>0</v>
      </c>
      <c r="DQ16" s="76">
        <f t="shared" si="142"/>
        <v>0</v>
      </c>
      <c r="DR16" s="77">
        <f t="shared" si="143"/>
        <v>0</v>
      </c>
      <c r="DS16" s="127">
        <f t="shared" si="144"/>
        <v>0</v>
      </c>
      <c r="DT16" s="110">
        <f>'План 1-2024'!BB16</f>
        <v>0</v>
      </c>
      <c r="DU16" s="75">
        <f>ФАКТ!AN7</f>
        <v>0</v>
      </c>
      <c r="DV16" s="71">
        <f>'План 1-2024'!BC16</f>
        <v>0</v>
      </c>
      <c r="DW16" s="71">
        <f>ФАКТ!AO7</f>
        <v>0</v>
      </c>
      <c r="DX16" s="40">
        <f t="shared" si="145"/>
        <v>0</v>
      </c>
      <c r="DY16" s="75">
        <f>'План 1-2024'!BD16</f>
        <v>0</v>
      </c>
      <c r="DZ16" s="75">
        <f>ФАКТ!AP7</f>
        <v>0</v>
      </c>
      <c r="EA16" s="71">
        <f>'План 1-2024'!BE16</f>
        <v>0</v>
      </c>
      <c r="EB16" s="71">
        <f>ФАКТ!AQ7</f>
        <v>0</v>
      </c>
      <c r="EC16" s="40">
        <f t="shared" si="146"/>
        <v>0</v>
      </c>
      <c r="ED16" s="75">
        <f>'План 1-2024'!BF16</f>
        <v>0</v>
      </c>
      <c r="EE16" s="75">
        <f>ФАКТ!AR7</f>
        <v>0</v>
      </c>
      <c r="EF16" s="71">
        <f>'План 1-2024'!BG16</f>
        <v>0</v>
      </c>
      <c r="EG16" s="71">
        <f>ФАКТ!AS7</f>
        <v>0</v>
      </c>
      <c r="EH16" s="40">
        <f t="shared" si="147"/>
        <v>0</v>
      </c>
      <c r="EI16" s="75">
        <f>'План 1-2024'!BH16</f>
        <v>0</v>
      </c>
      <c r="EJ16" s="75">
        <f>ФАКТ!AT7</f>
        <v>0</v>
      </c>
      <c r="EK16" s="71">
        <f>'План 1-2024'!BI16</f>
        <v>0</v>
      </c>
      <c r="EL16" s="71">
        <f>ФАКТ!AU7</f>
        <v>0</v>
      </c>
      <c r="EM16" s="40">
        <f t="shared" si="148"/>
        <v>0</v>
      </c>
      <c r="EN16" s="75">
        <f>'План 1-2024'!BJ16</f>
        <v>0</v>
      </c>
      <c r="EO16" s="75">
        <f>ФАКТ!AV7</f>
        <v>0</v>
      </c>
      <c r="EP16" s="71">
        <f>'План 1-2024'!BK16</f>
        <v>0</v>
      </c>
      <c r="EQ16" s="71">
        <f>ФАКТ!AW7</f>
        <v>0</v>
      </c>
      <c r="ER16" s="40">
        <f t="shared" si="149"/>
        <v>0</v>
      </c>
      <c r="ES16" s="75">
        <f>'План 1-2024'!BL16</f>
        <v>0</v>
      </c>
      <c r="ET16" s="75">
        <f>ФАКТ!AX7</f>
        <v>0</v>
      </c>
      <c r="EU16" s="71">
        <f>'План 1-2024'!BM16</f>
        <v>0</v>
      </c>
      <c r="EV16" s="71">
        <f>ФАКТ!AY7</f>
        <v>0</v>
      </c>
      <c r="EW16" s="40">
        <f t="shared" si="150"/>
        <v>0</v>
      </c>
      <c r="EX16" s="76">
        <f>'План 1-2024'!BN16</f>
        <v>0</v>
      </c>
      <c r="EY16" s="76">
        <f>ФАКТ!AZ7</f>
        <v>0</v>
      </c>
      <c r="EZ16" s="137">
        <f>'План 1-2024'!BO16</f>
        <v>0</v>
      </c>
      <c r="FA16" s="76">
        <f>ФАКТ!BA7</f>
        <v>0</v>
      </c>
      <c r="FB16" s="40">
        <f t="shared" si="151"/>
        <v>0</v>
      </c>
      <c r="FC16" s="76">
        <f t="shared" si="152"/>
        <v>0</v>
      </c>
      <c r="FD16" s="76">
        <f t="shared" si="153"/>
        <v>0</v>
      </c>
      <c r="FE16" s="136">
        <f t="shared" si="154"/>
        <v>0</v>
      </c>
      <c r="FF16" s="128">
        <f t="shared" si="155"/>
        <v>0</v>
      </c>
      <c r="FG16" s="110">
        <f>'План 1-2024'!BR16</f>
        <v>0</v>
      </c>
      <c r="FH16" s="75">
        <f>ФАКТ!BB7</f>
        <v>0</v>
      </c>
      <c r="FI16" s="71">
        <f>'План 1-2024'!BS16</f>
        <v>0</v>
      </c>
      <c r="FJ16" s="71">
        <f>ФАКТ!BC7</f>
        <v>0</v>
      </c>
      <c r="FK16" s="40">
        <f t="shared" si="156"/>
        <v>0</v>
      </c>
      <c r="FL16" s="75">
        <f>'План 1-2024'!BT16</f>
        <v>0</v>
      </c>
      <c r="FM16" s="75">
        <f>ФАКТ!BD7</f>
        <v>0</v>
      </c>
      <c r="FN16" s="71">
        <f>'План 1-2024'!BU16</f>
        <v>0</v>
      </c>
      <c r="FO16" s="71">
        <f>ФАКТ!BE7</f>
        <v>0</v>
      </c>
      <c r="FP16" s="40">
        <f t="shared" si="157"/>
        <v>0</v>
      </c>
      <c r="FQ16" s="75">
        <f>'План 1-2024'!BV16</f>
        <v>0</v>
      </c>
      <c r="FR16" s="75">
        <f>ФАКТ!BF7</f>
        <v>0</v>
      </c>
      <c r="FS16" s="71">
        <f>'План 1-2024'!BW16</f>
        <v>0</v>
      </c>
      <c r="FT16" s="71">
        <f>ФАКТ!BG7</f>
        <v>0</v>
      </c>
      <c r="FU16" s="40">
        <f t="shared" si="158"/>
        <v>0</v>
      </c>
      <c r="FV16" s="76">
        <f t="shared" si="159"/>
        <v>0</v>
      </c>
      <c r="FW16" s="76">
        <f t="shared" si="160"/>
        <v>0</v>
      </c>
      <c r="FX16" s="71">
        <f t="shared" si="161"/>
        <v>0</v>
      </c>
      <c r="FY16" s="127">
        <f t="shared" si="162"/>
        <v>0</v>
      </c>
      <c r="FZ16" s="110">
        <f>'План 1-2024'!BZ16</f>
        <v>0</v>
      </c>
      <c r="GA16" s="75">
        <f>ФАКТ!BH7</f>
        <v>0</v>
      </c>
      <c r="GB16" s="71">
        <f>'План 1-2024'!CA16</f>
        <v>0</v>
      </c>
      <c r="GC16" s="71">
        <f>ФАКТ!BI7</f>
        <v>0</v>
      </c>
      <c r="GD16" s="40">
        <f t="shared" si="163"/>
        <v>0</v>
      </c>
      <c r="GE16" s="75">
        <f>'План 1-2024'!CB16</f>
        <v>0</v>
      </c>
      <c r="GF16" s="75">
        <f>ФАКТ!BJ7</f>
        <v>0</v>
      </c>
      <c r="GG16" s="71">
        <f>'План 1-2024'!CC16</f>
        <v>0</v>
      </c>
      <c r="GH16" s="71">
        <f>ФАКТ!BK7</f>
        <v>0</v>
      </c>
      <c r="GI16" s="40">
        <f t="shared" si="164"/>
        <v>0</v>
      </c>
      <c r="GJ16" s="75">
        <f>'План 1-2024'!CD16</f>
        <v>0</v>
      </c>
      <c r="GK16" s="75">
        <f>ФАКТ!BL7</f>
        <v>0</v>
      </c>
      <c r="GL16" s="75">
        <f>'План 1-2024'!CG16</f>
        <v>0</v>
      </c>
      <c r="GM16" s="75">
        <f>ФАКТ!BM7</f>
        <v>0</v>
      </c>
      <c r="GN16" s="40">
        <f t="shared" si="165"/>
        <v>0</v>
      </c>
      <c r="GO16" s="75">
        <f>'План 1-2024'!CF16</f>
        <v>0</v>
      </c>
      <c r="GP16" s="75">
        <f>ФАКТ!BN7</f>
        <v>0</v>
      </c>
      <c r="GQ16" s="75">
        <f>'План 1-2024'!CG16</f>
        <v>0</v>
      </c>
      <c r="GR16" s="75">
        <f>ФАКТ!BO7</f>
        <v>0</v>
      </c>
      <c r="GS16" s="40">
        <f t="shared" si="166"/>
        <v>0</v>
      </c>
      <c r="GT16" s="76">
        <f t="shared" si="167"/>
        <v>0</v>
      </c>
      <c r="GU16" s="76">
        <f t="shared" si="168"/>
        <v>0</v>
      </c>
      <c r="GV16" s="77">
        <f t="shared" si="169"/>
        <v>0</v>
      </c>
      <c r="GW16" s="78">
        <f t="shared" si="170"/>
        <v>0</v>
      </c>
      <c r="GX16" s="110">
        <f>'План 1-2024'!CJ16</f>
        <v>0</v>
      </c>
      <c r="GY16" s="75">
        <f>ФАКТ!BP7</f>
        <v>0</v>
      </c>
      <c r="GZ16" s="71">
        <f>'План 1-2024'!CK16</f>
        <v>0</v>
      </c>
      <c r="HA16" s="71">
        <f>ФАКТ!BQ7</f>
        <v>0</v>
      </c>
      <c r="HB16" s="40">
        <f t="shared" si="171"/>
        <v>0</v>
      </c>
      <c r="HC16" s="165">
        <f>'План 1-2024'!CL16</f>
        <v>0</v>
      </c>
      <c r="HD16" s="75">
        <f>ФАКТ!BR7</f>
        <v>0</v>
      </c>
      <c r="HE16" s="71">
        <f>'План 1-2024'!CM16</f>
        <v>0</v>
      </c>
      <c r="HF16" s="71">
        <f>ФАКТ!BS7</f>
        <v>0</v>
      </c>
      <c r="HG16" s="40">
        <f t="shared" si="172"/>
        <v>0</v>
      </c>
      <c r="HH16" s="165">
        <f>'План 1-2024'!CN16</f>
        <v>0</v>
      </c>
      <c r="HI16" s="75">
        <f>ФАКТ!BT7</f>
        <v>0</v>
      </c>
      <c r="HJ16" s="71">
        <f>'План 1-2024'!CO16</f>
        <v>0</v>
      </c>
      <c r="HK16" s="71">
        <f>ФАКТ!BU7</f>
        <v>0</v>
      </c>
      <c r="HL16" s="40">
        <f t="shared" si="173"/>
        <v>0</v>
      </c>
      <c r="HM16" s="165">
        <f>'План 1-2024'!CP16</f>
        <v>0</v>
      </c>
      <c r="HN16" s="75">
        <f>ФАКТ!BV7</f>
        <v>0</v>
      </c>
      <c r="HO16" s="71">
        <f>'План 1-2024'!CQ16</f>
        <v>0</v>
      </c>
      <c r="HP16" s="71">
        <f>ФАКТ!BW7</f>
        <v>0</v>
      </c>
      <c r="HQ16" s="167">
        <f t="shared" si="174"/>
        <v>0</v>
      </c>
      <c r="HR16" s="75">
        <f>'План 1-2024'!CR16</f>
        <v>0</v>
      </c>
      <c r="HS16" s="71">
        <f>ФАКТ!BX7</f>
        <v>0</v>
      </c>
      <c r="HT16" s="71">
        <f>'План 1-2024'!CS16</f>
        <v>0</v>
      </c>
      <c r="HU16" s="71">
        <f>ФАКТ!BY7</f>
        <v>0</v>
      </c>
      <c r="HV16" s="40">
        <f t="shared" si="175"/>
        <v>0</v>
      </c>
      <c r="HW16" s="75">
        <f>'План 1-2024'!CT16</f>
        <v>0</v>
      </c>
      <c r="HX16" s="71">
        <f>ФАКТ!BZ7</f>
        <v>0</v>
      </c>
      <c r="HY16" s="71">
        <f>'План 1-2024'!CU16</f>
        <v>0</v>
      </c>
      <c r="HZ16" s="71">
        <f>ФАКТ!CA7</f>
        <v>0</v>
      </c>
      <c r="IA16" s="40">
        <f t="shared" si="176"/>
        <v>0</v>
      </c>
      <c r="IB16" s="75">
        <f>'План 1-2024'!CV16</f>
        <v>0</v>
      </c>
      <c r="IC16" s="71">
        <f>ФАКТ!CB7</f>
        <v>0</v>
      </c>
      <c r="ID16" s="71">
        <f>'План 1-2024'!CW16</f>
        <v>0</v>
      </c>
      <c r="IE16" s="71">
        <f>ФАКТ!CC7</f>
        <v>0</v>
      </c>
      <c r="IF16" s="188">
        <f t="shared" si="177"/>
        <v>0</v>
      </c>
      <c r="IG16" s="75">
        <f>'План 1-2024'!CX16</f>
        <v>0</v>
      </c>
      <c r="IH16" s="71">
        <f>ФАКТ!CD7</f>
        <v>0</v>
      </c>
      <c r="II16" s="71">
        <f>'План 1-2024'!CY16</f>
        <v>0</v>
      </c>
      <c r="IJ16" s="71">
        <f>ФАКТ!CE7</f>
        <v>0</v>
      </c>
      <c r="IK16" s="40">
        <f t="shared" si="178"/>
        <v>0</v>
      </c>
      <c r="IL16" s="75">
        <f t="shared" si="179"/>
        <v>0</v>
      </c>
      <c r="IM16" s="75">
        <f t="shared" si="180"/>
        <v>0</v>
      </c>
      <c r="IN16" s="136">
        <f t="shared" si="181"/>
        <v>0</v>
      </c>
      <c r="IO16" s="134">
        <f t="shared" si="182"/>
        <v>0</v>
      </c>
      <c r="IP16" s="110">
        <f>'План 1-2024'!DB16</f>
        <v>0</v>
      </c>
      <c r="IQ16" s="75">
        <f>ФАКТ!CF7</f>
        <v>0</v>
      </c>
      <c r="IR16" s="71">
        <f>'План 1-2024'!DC16</f>
        <v>0</v>
      </c>
      <c r="IS16" s="71">
        <f>ФАКТ!CG7</f>
        <v>0</v>
      </c>
      <c r="IT16" s="121">
        <f t="shared" si="183"/>
        <v>0</v>
      </c>
      <c r="IU16" s="119">
        <f>'План 1-2024'!DD16</f>
        <v>0</v>
      </c>
      <c r="IV16" s="72">
        <f>ФАКТ!CH7</f>
        <v>0</v>
      </c>
      <c r="IW16" s="73">
        <f>'План 1-2024'!DE16</f>
        <v>0</v>
      </c>
      <c r="IX16" s="73">
        <f>ФАКТ!CI7</f>
        <v>0</v>
      </c>
      <c r="IY16" s="74">
        <f t="shared" si="184"/>
        <v>0</v>
      </c>
      <c r="IZ16" s="164">
        <f>'План 1-2024'!DF16</f>
        <v>0</v>
      </c>
      <c r="JA16" s="72">
        <f>ФАКТ!CJ7</f>
        <v>0</v>
      </c>
      <c r="JB16" s="73">
        <f>'План 1-2024'!DG16</f>
        <v>0</v>
      </c>
      <c r="JC16" s="73">
        <f>ФАКТ!CK7</f>
        <v>0</v>
      </c>
      <c r="JD16" s="74">
        <f t="shared" si="185"/>
        <v>0</v>
      </c>
      <c r="JE16" s="164">
        <f>'План 1-2024'!DH16</f>
        <v>0</v>
      </c>
      <c r="JF16" s="72">
        <f>ФАКТ!CL7</f>
        <v>0</v>
      </c>
      <c r="JG16" s="73">
        <f>'План 1-2024'!DI16</f>
        <v>0</v>
      </c>
      <c r="JH16" s="73">
        <f>ФАКТ!CM7</f>
        <v>0</v>
      </c>
      <c r="JI16" s="74">
        <f t="shared" si="186"/>
        <v>0</v>
      </c>
      <c r="JJ16" s="164">
        <f>'План 1-2024'!DJ16</f>
        <v>0</v>
      </c>
      <c r="JK16" s="72">
        <f>ФАКТ!CN7</f>
        <v>0</v>
      </c>
      <c r="JL16" s="73">
        <f>'План 1-2024'!DK16</f>
        <v>0</v>
      </c>
      <c r="JM16" s="73">
        <f>ФАКТ!CO7</f>
        <v>0</v>
      </c>
      <c r="JN16" s="74">
        <f t="shared" si="187"/>
        <v>0</v>
      </c>
      <c r="JO16" s="164">
        <f>'План 1-2024'!DL16</f>
        <v>0</v>
      </c>
      <c r="JP16" s="72">
        <f>ФАКТ!CP7</f>
        <v>0</v>
      </c>
      <c r="JQ16" s="73">
        <f>'План 1-2024'!DM16</f>
        <v>0</v>
      </c>
      <c r="JR16" s="73">
        <f>ФАКТ!CQ7</f>
        <v>0</v>
      </c>
      <c r="JS16" s="74">
        <f t="shared" si="188"/>
        <v>0</v>
      </c>
      <c r="JT16" s="164">
        <f>'План 1-2024'!DN16</f>
        <v>0</v>
      </c>
      <c r="JU16" s="72">
        <f>ФАКТ!CR7</f>
        <v>0</v>
      </c>
      <c r="JV16" s="73">
        <f>'План 1-2024'!DO16</f>
        <v>0</v>
      </c>
      <c r="JW16" s="73">
        <f>ФАКТ!CS7</f>
        <v>0</v>
      </c>
      <c r="JX16" s="74">
        <f t="shared" si="189"/>
        <v>0</v>
      </c>
      <c r="JY16" s="164">
        <f>'План 1-2024'!DP16</f>
        <v>0</v>
      </c>
      <c r="JZ16" s="72">
        <f>ФАКТ!CT7</f>
        <v>0</v>
      </c>
      <c r="KA16" s="73">
        <f>'План 1-2024'!DQ16</f>
        <v>0</v>
      </c>
      <c r="KB16" s="73">
        <f>ФАКТ!CU7</f>
        <v>0</v>
      </c>
      <c r="KC16" s="74">
        <f t="shared" si="190"/>
        <v>0</v>
      </c>
      <c r="KD16" s="164">
        <f>'План 1-2024'!DR16</f>
        <v>0</v>
      </c>
      <c r="KE16" s="72">
        <f>ФАКТ!CV7</f>
        <v>0</v>
      </c>
      <c r="KF16" s="73">
        <f>'План 1-2024'!DS16</f>
        <v>0</v>
      </c>
      <c r="KG16" s="73">
        <f>ФАКТ!CW7</f>
        <v>0</v>
      </c>
      <c r="KH16" s="74">
        <f t="shared" si="191"/>
        <v>0</v>
      </c>
      <c r="KI16" s="164">
        <f>'План 1-2024'!DT16</f>
        <v>0</v>
      </c>
      <c r="KJ16" s="72">
        <f>ФАКТ!CX7</f>
        <v>0</v>
      </c>
      <c r="KK16" s="73">
        <f>'План 1-2024'!DU16</f>
        <v>0</v>
      </c>
      <c r="KL16" s="73">
        <f>ФАКТ!CY7</f>
        <v>0</v>
      </c>
      <c r="KM16" s="74">
        <f t="shared" si="192"/>
        <v>0</v>
      </c>
      <c r="KN16" s="164">
        <f>'План 1-2024'!DV16</f>
        <v>0</v>
      </c>
      <c r="KO16" s="72">
        <f>ФАКТ!CZ7</f>
        <v>0</v>
      </c>
      <c r="KP16" s="73">
        <f>'План 1-2024'!DW16</f>
        <v>0</v>
      </c>
      <c r="KQ16" s="73">
        <f>ФАКТ!DA7</f>
        <v>0</v>
      </c>
      <c r="KR16" s="74">
        <f t="shared" si="193"/>
        <v>0</v>
      </c>
      <c r="KS16" s="164">
        <f>'План 1-2024'!DX16</f>
        <v>0</v>
      </c>
      <c r="KT16" s="72">
        <f>ФАКТ!DB7</f>
        <v>0</v>
      </c>
      <c r="KU16" s="73">
        <f>'План 1-2024'!DY16</f>
        <v>0</v>
      </c>
      <c r="KV16" s="73">
        <f>ФАКТ!DC7</f>
        <v>0</v>
      </c>
      <c r="KW16" s="74">
        <f t="shared" si="194"/>
        <v>0</v>
      </c>
      <c r="KX16" s="164">
        <f>'План 1-2024'!DZ16</f>
        <v>0</v>
      </c>
      <c r="KY16" s="72">
        <f>ФАКТ!DD7</f>
        <v>0</v>
      </c>
      <c r="KZ16" s="73">
        <f>'План 1-2024'!EA16</f>
        <v>0</v>
      </c>
      <c r="LA16" s="73">
        <f>ФАКТ!DE7</f>
        <v>0</v>
      </c>
      <c r="LB16" s="74">
        <f t="shared" si="195"/>
        <v>0</v>
      </c>
      <c r="LC16" s="72">
        <f>'План 1-2024'!EB16</f>
        <v>0</v>
      </c>
      <c r="LD16" s="72">
        <f>ФАКТ!DF7</f>
        <v>0</v>
      </c>
      <c r="LE16" s="73">
        <f>'План 1-2024'!EC16</f>
        <v>0</v>
      </c>
      <c r="LF16" s="73">
        <f>ФАКТ!DG7</f>
        <v>0</v>
      </c>
      <c r="LG16" s="74">
        <f t="shared" si="196"/>
        <v>0</v>
      </c>
      <c r="LH16" s="169">
        <f>'План 1-2024'!ED16</f>
        <v>0</v>
      </c>
      <c r="LI16" s="139">
        <f>ФАКТ!DH7</f>
        <v>0</v>
      </c>
      <c r="LJ16" s="139">
        <f>'План 1-2024'!EE16</f>
        <v>0</v>
      </c>
      <c r="LK16" s="139">
        <f>ФАКТ!DI7</f>
        <v>0</v>
      </c>
      <c r="LL16" s="74">
        <f t="shared" si="197"/>
        <v>0</v>
      </c>
      <c r="LM16" s="139">
        <f>'План 1-2024'!EF16</f>
        <v>0</v>
      </c>
      <c r="LN16" s="139">
        <f>ФАКТ!DJ7</f>
        <v>0</v>
      </c>
      <c r="LO16" s="135">
        <f>'План 1-2024'!EG16</f>
        <v>0</v>
      </c>
      <c r="LP16" s="140">
        <f>ФАКТ!DK7</f>
        <v>0</v>
      </c>
      <c r="LQ16" s="74">
        <f t="shared" si="198"/>
        <v>0</v>
      </c>
      <c r="LR16" s="169">
        <f>'План 1-2024'!EH16</f>
        <v>0</v>
      </c>
      <c r="LS16" s="139">
        <f>ФАКТ!DL7</f>
        <v>0</v>
      </c>
      <c r="LT16" s="135">
        <f>'План 1-2024'!EI16</f>
        <v>0</v>
      </c>
      <c r="LU16" s="135">
        <f>ФАКТ!DM7</f>
        <v>0</v>
      </c>
      <c r="LV16" s="74">
        <f t="shared" si="199"/>
        <v>0</v>
      </c>
      <c r="LW16" s="139">
        <f>'План 1-2024'!EJ16</f>
        <v>0</v>
      </c>
      <c r="LX16" s="139">
        <f>ФАКТ!DN7</f>
        <v>0</v>
      </c>
      <c r="LY16" s="135">
        <f>'План 1-2024'!EK16</f>
        <v>0</v>
      </c>
      <c r="LZ16" s="135">
        <f>ФАКТ!DO7</f>
        <v>0</v>
      </c>
      <c r="MA16" s="74">
        <f t="shared" si="200"/>
        <v>0</v>
      </c>
      <c r="MB16" s="139">
        <f>'План 1-2024'!EL16</f>
        <v>0</v>
      </c>
      <c r="MC16" s="139">
        <f>ФАКТ!DP7</f>
        <v>0</v>
      </c>
      <c r="MD16" s="135">
        <f>'План 1-2024'!EM16</f>
        <v>0</v>
      </c>
      <c r="ME16" s="135">
        <f>ФАКТ!DQ7</f>
        <v>0</v>
      </c>
      <c r="MF16" s="74">
        <f t="shared" si="201"/>
        <v>0</v>
      </c>
      <c r="MG16" s="139">
        <f>'План 1-2024'!EN16</f>
        <v>0</v>
      </c>
      <c r="MH16" s="139">
        <f>ФАКТ!DR7</f>
        <v>0</v>
      </c>
      <c r="MI16" s="135">
        <f>'План 1-2024'!EO16</f>
        <v>0</v>
      </c>
      <c r="MJ16" s="135">
        <f>ФАКТ!DS7</f>
        <v>0</v>
      </c>
      <c r="MK16" s="74">
        <f t="shared" si="202"/>
        <v>0</v>
      </c>
      <c r="ML16" s="139">
        <f>'План 1-2024'!EP16</f>
        <v>0</v>
      </c>
      <c r="MM16" s="139">
        <f>ФАКТ!DT7</f>
        <v>0</v>
      </c>
      <c r="MN16" s="135">
        <f>'План 1-2024'!EQ16</f>
        <v>0</v>
      </c>
      <c r="MO16" s="135">
        <f>ФАКТ!DU7</f>
        <v>0</v>
      </c>
      <c r="MP16" s="74">
        <f t="shared" si="203"/>
        <v>0</v>
      </c>
      <c r="MQ16" s="139">
        <f>'План 1-2024'!ER16</f>
        <v>0</v>
      </c>
      <c r="MR16" s="139">
        <f>ФАКТ!DV7</f>
        <v>0</v>
      </c>
      <c r="MS16" s="135">
        <f>'План 1-2024'!ES16</f>
        <v>0</v>
      </c>
      <c r="MT16" s="135">
        <f>ФАКТ!DW7</f>
        <v>0</v>
      </c>
      <c r="MU16" s="190">
        <f t="shared" si="204"/>
        <v>0</v>
      </c>
      <c r="MV16" s="139">
        <f>'План 1-2024'!ET16</f>
        <v>0</v>
      </c>
      <c r="MW16" s="139">
        <f>ФАКТ!DX7</f>
        <v>0</v>
      </c>
      <c r="MX16" s="135">
        <f>'План 1-2024'!EU16</f>
        <v>0</v>
      </c>
      <c r="MY16" s="135">
        <f>ФАКТ!DY7</f>
        <v>0</v>
      </c>
      <c r="MZ16" s="74">
        <f t="shared" si="205"/>
        <v>0</v>
      </c>
      <c r="NA16" s="82">
        <f t="shared" si="206"/>
        <v>0</v>
      </c>
      <c r="NB16" s="82">
        <f t="shared" si="207"/>
        <v>0</v>
      </c>
      <c r="NC16" s="73">
        <f t="shared" si="208"/>
        <v>0</v>
      </c>
      <c r="ND16" s="120">
        <f t="shared" si="209"/>
        <v>0</v>
      </c>
      <c r="NE16" s="110">
        <f>'План 1-2024'!EX16</f>
        <v>0</v>
      </c>
      <c r="NF16" s="75">
        <f>ФАКТ!DZ7</f>
        <v>0</v>
      </c>
      <c r="NG16" s="71">
        <f>'План 1-2024'!EY16</f>
        <v>0</v>
      </c>
      <c r="NH16" s="71">
        <f>ФАКТ!EA7</f>
        <v>0</v>
      </c>
      <c r="NI16" s="40">
        <f t="shared" si="210"/>
        <v>0</v>
      </c>
      <c r="NJ16" s="191">
        <f>'План 1-2024'!EZ16</f>
        <v>0</v>
      </c>
      <c r="NK16" s="141">
        <f>ФАКТ!EB7</f>
        <v>0</v>
      </c>
      <c r="NL16" s="141">
        <f>'План 1-2024'!FA16</f>
        <v>0</v>
      </c>
      <c r="NM16" s="141">
        <f>ФАКТ!EC7</f>
        <v>0</v>
      </c>
      <c r="NN16" s="40">
        <f t="shared" si="211"/>
        <v>0</v>
      </c>
      <c r="NO16" s="76">
        <f t="shared" si="212"/>
        <v>0</v>
      </c>
      <c r="NP16" s="76">
        <f t="shared" si="213"/>
        <v>0</v>
      </c>
      <c r="NQ16" s="77">
        <f t="shared" si="214"/>
        <v>0</v>
      </c>
      <c r="NR16" s="127">
        <f t="shared" si="215"/>
        <v>0</v>
      </c>
      <c r="NS16" s="110">
        <f>'План 1-2024'!FD16</f>
        <v>0</v>
      </c>
      <c r="NT16" s="75">
        <f>ФАКТ!ED7</f>
        <v>0</v>
      </c>
      <c r="NU16" s="71">
        <f>'План 1-2024'!FE16</f>
        <v>0</v>
      </c>
      <c r="NV16" s="71">
        <f>ФАКТ!EE7</f>
        <v>0</v>
      </c>
      <c r="NW16" s="40">
        <f t="shared" si="216"/>
        <v>0</v>
      </c>
      <c r="NX16" s="165">
        <f>'План 1-2024'!FF16</f>
        <v>0</v>
      </c>
      <c r="NY16" s="75">
        <f>ФАКТ!EF7</f>
        <v>0</v>
      </c>
      <c r="NZ16" s="71">
        <f>'План 1-2024'!FG16</f>
        <v>0</v>
      </c>
      <c r="OA16" s="71">
        <f>ФАКТ!EG7</f>
        <v>0</v>
      </c>
      <c r="OB16" s="40">
        <f t="shared" si="217"/>
        <v>0</v>
      </c>
      <c r="OC16" s="165">
        <f>'План 1-2024'!FH16</f>
        <v>0</v>
      </c>
      <c r="OD16" s="75">
        <f>ФАКТ!EH7</f>
        <v>0</v>
      </c>
      <c r="OE16" s="71">
        <f>'План 1-2024'!FI16</f>
        <v>0</v>
      </c>
      <c r="OF16" s="71">
        <f>ФАКТ!EI7</f>
        <v>0</v>
      </c>
      <c r="OG16" s="40">
        <f t="shared" si="218"/>
        <v>0</v>
      </c>
      <c r="OH16" s="165">
        <f>'План 1-2024'!FJ16</f>
        <v>0</v>
      </c>
      <c r="OI16" s="75">
        <f>ФАКТ!EJ7</f>
        <v>0</v>
      </c>
      <c r="OJ16" s="71">
        <f>'План 1-2024'!FK16</f>
        <v>0</v>
      </c>
      <c r="OK16" s="71">
        <f>ФАКТ!EK7</f>
        <v>0</v>
      </c>
      <c r="OL16" s="40">
        <f t="shared" si="219"/>
        <v>0</v>
      </c>
      <c r="OM16" s="165">
        <f>'План 1-2024'!FL16</f>
        <v>0</v>
      </c>
      <c r="ON16" s="75">
        <f>ФАКТ!EL7</f>
        <v>0</v>
      </c>
      <c r="OO16" s="71">
        <f>'План 1-2024'!FM16</f>
        <v>0</v>
      </c>
      <c r="OP16" s="71">
        <f>ФАКТ!EM7</f>
        <v>0</v>
      </c>
      <c r="OQ16" s="40">
        <f t="shared" si="220"/>
        <v>0</v>
      </c>
      <c r="OR16" s="165">
        <f>'План 1-2024'!FN16</f>
        <v>0</v>
      </c>
      <c r="OS16" s="75">
        <f>ФАКТ!EN7</f>
        <v>0</v>
      </c>
      <c r="OT16" s="71">
        <f>'План 1-2024'!FO16</f>
        <v>0</v>
      </c>
      <c r="OU16" s="71">
        <f>ФАКТ!EO7</f>
        <v>0</v>
      </c>
      <c r="OV16" s="40">
        <f t="shared" si="221"/>
        <v>0</v>
      </c>
      <c r="OW16" s="165">
        <f>'План 1-2024'!FP16</f>
        <v>0</v>
      </c>
      <c r="OX16" s="75">
        <f>ФАКТ!EP7</f>
        <v>0</v>
      </c>
      <c r="OY16" s="71">
        <f>'План 1-2024'!FQ16</f>
        <v>0</v>
      </c>
      <c r="OZ16" s="71">
        <f>ФАКТ!EQ7</f>
        <v>0</v>
      </c>
      <c r="PA16" s="40">
        <f t="shared" si="222"/>
        <v>0</v>
      </c>
      <c r="PB16" s="76">
        <f t="shared" si="223"/>
        <v>0</v>
      </c>
      <c r="PC16" s="76">
        <f t="shared" si="224"/>
        <v>0</v>
      </c>
      <c r="PD16" s="77">
        <f t="shared" si="225"/>
        <v>0</v>
      </c>
      <c r="PE16" s="127">
        <f t="shared" si="226"/>
        <v>0</v>
      </c>
      <c r="PF16" s="110">
        <f>'План 1-2024'!FT16</f>
        <v>15</v>
      </c>
      <c r="PG16" s="75">
        <f>ФАКТ!ER7</f>
        <v>0</v>
      </c>
      <c r="PH16" s="71">
        <f>'План 1-2024'!FU16</f>
        <v>1758.2249999999999</v>
      </c>
      <c r="PI16" s="71">
        <f>ФАКТ!ES7</f>
        <v>0</v>
      </c>
      <c r="PJ16" s="40">
        <f t="shared" si="227"/>
        <v>0</v>
      </c>
      <c r="PK16" s="165">
        <f>'План 1-2024'!FV16</f>
        <v>0</v>
      </c>
      <c r="PL16" s="75">
        <f>ФАКТ!ET7</f>
        <v>0</v>
      </c>
      <c r="PM16" s="71">
        <f>'План 1-2024'!FW16</f>
        <v>0</v>
      </c>
      <c r="PN16" s="71">
        <f>ФАКТ!EU7</f>
        <v>0</v>
      </c>
      <c r="PO16" s="40">
        <f t="shared" si="228"/>
        <v>0</v>
      </c>
      <c r="PP16" s="165">
        <f>'План 1-2024'!FX16</f>
        <v>10</v>
      </c>
      <c r="PQ16" s="75">
        <f>ФАКТ!EV7</f>
        <v>0</v>
      </c>
      <c r="PR16" s="71">
        <f>'План 1-2024'!FY16</f>
        <v>1701.12</v>
      </c>
      <c r="PS16" s="71">
        <f>ФАКТ!EW7</f>
        <v>0</v>
      </c>
      <c r="PT16" s="40">
        <f t="shared" si="229"/>
        <v>0</v>
      </c>
      <c r="PU16" s="76">
        <f t="shared" si="230"/>
        <v>25</v>
      </c>
      <c r="PV16" s="76">
        <f t="shared" si="231"/>
        <v>0</v>
      </c>
      <c r="PW16" s="77">
        <f t="shared" si="232"/>
        <v>3459.3449999999998</v>
      </c>
      <c r="PX16" s="111">
        <f t="shared" si="233"/>
        <v>0</v>
      </c>
      <c r="PY16" s="119">
        <f>'План 1-2024'!GB16</f>
        <v>3</v>
      </c>
      <c r="PZ16" s="165">
        <f>ФАКТ!EX7</f>
        <v>0</v>
      </c>
      <c r="QA16" s="136">
        <f>'План 1-2024'!GC16</f>
        <v>613.74300000000005</v>
      </c>
      <c r="QB16" s="136">
        <f>ФАКТ!EY7</f>
        <v>0</v>
      </c>
      <c r="QC16" s="40">
        <f t="shared" si="234"/>
        <v>0</v>
      </c>
      <c r="QD16" s="76">
        <f>'План 1-2024'!GD16</f>
        <v>0</v>
      </c>
      <c r="QE16" s="76">
        <f>ФАКТ!EZ7</f>
        <v>0</v>
      </c>
      <c r="QF16" s="138">
        <f>'План 1-2024'!GE16</f>
        <v>0</v>
      </c>
      <c r="QG16" s="138">
        <f>ФАКТ!FA7</f>
        <v>0</v>
      </c>
      <c r="QH16" s="40">
        <f t="shared" si="235"/>
        <v>0</v>
      </c>
      <c r="QI16" s="76">
        <f t="shared" si="236"/>
        <v>3</v>
      </c>
      <c r="QJ16" s="76">
        <f t="shared" si="237"/>
        <v>0</v>
      </c>
      <c r="QK16" s="136">
        <f t="shared" si="238"/>
        <v>613.74300000000005</v>
      </c>
      <c r="QL16" s="162">
        <f t="shared" si="239"/>
        <v>0</v>
      </c>
      <c r="QM16" s="110">
        <f>'План 1-2024'!GH16</f>
        <v>0</v>
      </c>
      <c r="QN16" s="75">
        <f>ФАКТ!FB7</f>
        <v>0</v>
      </c>
      <c r="QO16" s="71">
        <f>'План 1-2024'!GI16</f>
        <v>0</v>
      </c>
      <c r="QP16" s="71">
        <f>ФАКТ!FC7</f>
        <v>0</v>
      </c>
      <c r="QQ16" s="121">
        <f t="shared" si="240"/>
        <v>0</v>
      </c>
      <c r="QR16" s="110">
        <f>'План 1-2024'!GJ16</f>
        <v>1</v>
      </c>
      <c r="QS16" s="75">
        <f>ФАКТ!FD7</f>
        <v>0</v>
      </c>
      <c r="QT16" s="71">
        <f>'План 1-2024'!GK16</f>
        <v>228.78399999999999</v>
      </c>
      <c r="QU16" s="71">
        <f>ФАКТ!FE7</f>
        <v>0</v>
      </c>
      <c r="QV16" s="40">
        <f t="shared" si="241"/>
        <v>0</v>
      </c>
      <c r="QW16" s="75">
        <f>'План 1-2024'!GL16</f>
        <v>0</v>
      </c>
      <c r="QX16" s="75">
        <f>ФАКТ!FF7</f>
        <v>0</v>
      </c>
      <c r="QY16" s="71">
        <f>'План 1-2024'!GM16</f>
        <v>0</v>
      </c>
      <c r="QZ16" s="71">
        <f>ФАКТ!FG7</f>
        <v>0</v>
      </c>
      <c r="RA16" s="40">
        <f t="shared" si="242"/>
        <v>0</v>
      </c>
      <c r="RB16" s="76">
        <f t="shared" si="243"/>
        <v>1</v>
      </c>
      <c r="RC16" s="76">
        <f t="shared" si="244"/>
        <v>0</v>
      </c>
      <c r="RD16" s="77">
        <f t="shared" si="245"/>
        <v>228.78399999999999</v>
      </c>
      <c r="RE16" s="127">
        <f t="shared" si="246"/>
        <v>0</v>
      </c>
    </row>
    <row r="17" spans="1:473" s="39" customFormat="1">
      <c r="A17" s="132">
        <v>630049</v>
      </c>
      <c r="B17" s="37">
        <v>4023</v>
      </c>
      <c r="C17" s="133" t="s">
        <v>32</v>
      </c>
      <c r="D17" s="72">
        <f t="shared" si="0"/>
        <v>36</v>
      </c>
      <c r="E17" s="72">
        <f t="shared" si="1"/>
        <v>0</v>
      </c>
      <c r="F17" s="73">
        <f t="shared" si="2"/>
        <v>16236.063</v>
      </c>
      <c r="G17" s="73">
        <f t="shared" si="3"/>
        <v>0</v>
      </c>
      <c r="H17" s="121">
        <f t="shared" si="105"/>
        <v>0</v>
      </c>
      <c r="I17" s="119">
        <f>'План 1-2024'!F17</f>
        <v>0</v>
      </c>
      <c r="J17" s="72">
        <f>ФАКТ!B8</f>
        <v>0</v>
      </c>
      <c r="K17" s="73">
        <f>'План 1-2024'!G17</f>
        <v>0</v>
      </c>
      <c r="L17" s="73">
        <f>ФАКТ!C8</f>
        <v>0</v>
      </c>
      <c r="M17" s="74">
        <f t="shared" si="106"/>
        <v>0</v>
      </c>
      <c r="N17" s="72">
        <f>'План 1-2024'!H17</f>
        <v>0</v>
      </c>
      <c r="O17" s="72">
        <f>ФАКТ!D8</f>
        <v>0</v>
      </c>
      <c r="P17" s="73">
        <f>'План 1-2024'!I17</f>
        <v>0</v>
      </c>
      <c r="Q17" s="73">
        <f>ФАКТ!E8</f>
        <v>0</v>
      </c>
      <c r="R17" s="74">
        <f t="shared" si="107"/>
        <v>0</v>
      </c>
      <c r="S17" s="72">
        <f>'План 1-2024'!J17</f>
        <v>0</v>
      </c>
      <c r="T17" s="72">
        <f>ФАКТ!F8</f>
        <v>0</v>
      </c>
      <c r="U17" s="73">
        <f>'План 1-2024'!K17</f>
        <v>0</v>
      </c>
      <c r="V17" s="73">
        <f>ФАКТ!G8</f>
        <v>0</v>
      </c>
      <c r="W17" s="74">
        <f t="shared" si="108"/>
        <v>0</v>
      </c>
      <c r="X17" s="72">
        <f>[18]Лист1!$L$13</f>
        <v>0</v>
      </c>
      <c r="Y17" s="72">
        <f>ФАКТ!H8</f>
        <v>0</v>
      </c>
      <c r="Z17" s="73">
        <f>'План 1-2024'!M17</f>
        <v>0</v>
      </c>
      <c r="AA17" s="73">
        <f>ФАКТ!I8</f>
        <v>0</v>
      </c>
      <c r="AB17" s="74">
        <f t="shared" si="109"/>
        <v>0</v>
      </c>
      <c r="AC17" s="72">
        <f t="shared" si="110"/>
        <v>0</v>
      </c>
      <c r="AD17" s="72">
        <f t="shared" si="111"/>
        <v>0</v>
      </c>
      <c r="AE17" s="73">
        <f t="shared" si="112"/>
        <v>0</v>
      </c>
      <c r="AF17" s="187">
        <f t="shared" si="113"/>
        <v>0</v>
      </c>
      <c r="AG17" s="110">
        <f>'План 1-2024'!P17</f>
        <v>0</v>
      </c>
      <c r="AH17" s="75">
        <f>ФАКТ!J8</f>
        <v>0</v>
      </c>
      <c r="AI17" s="71">
        <f>'План 1-2024'!Q17</f>
        <v>0</v>
      </c>
      <c r="AJ17" s="71">
        <f>ФАКТ!K8</f>
        <v>0</v>
      </c>
      <c r="AK17" s="121">
        <f t="shared" si="114"/>
        <v>0</v>
      </c>
      <c r="AL17" s="110">
        <f>'План 1-2024'!R17</f>
        <v>0</v>
      </c>
      <c r="AM17" s="75">
        <f>ФАКТ!L8</f>
        <v>0</v>
      </c>
      <c r="AN17" s="71">
        <f>'План 1-2024'!S17</f>
        <v>0</v>
      </c>
      <c r="AO17" s="71">
        <f>ФАКТ!M8</f>
        <v>0</v>
      </c>
      <c r="AP17" s="40">
        <f t="shared" si="115"/>
        <v>0</v>
      </c>
      <c r="AQ17" s="75">
        <f>'План 1-2024'!T17</f>
        <v>0</v>
      </c>
      <c r="AR17" s="75">
        <f>ФАКТ!N8</f>
        <v>0</v>
      </c>
      <c r="AS17" s="71">
        <f>'План 1-2024'!U17</f>
        <v>0</v>
      </c>
      <c r="AT17" s="71">
        <f>ФАКТ!O8</f>
        <v>0</v>
      </c>
      <c r="AU17" s="40">
        <f t="shared" si="116"/>
        <v>0</v>
      </c>
      <c r="AV17" s="76">
        <f t="shared" si="117"/>
        <v>0</v>
      </c>
      <c r="AW17" s="76">
        <f t="shared" si="118"/>
        <v>0</v>
      </c>
      <c r="AX17" s="77">
        <f t="shared" si="119"/>
        <v>0</v>
      </c>
      <c r="AY17" s="127">
        <f t="shared" si="120"/>
        <v>0</v>
      </c>
      <c r="AZ17" s="110">
        <f>'План 1-2024'!X17</f>
        <v>0</v>
      </c>
      <c r="BA17" s="75">
        <f>ФАКТ!P8</f>
        <v>0</v>
      </c>
      <c r="BB17" s="71">
        <f>'План 1-2024'!Y17</f>
        <v>0</v>
      </c>
      <c r="BC17" s="71">
        <f>ФАКТ!Q8</f>
        <v>0</v>
      </c>
      <c r="BD17" s="121">
        <f t="shared" si="121"/>
        <v>0</v>
      </c>
      <c r="BE17" s="110">
        <f>'План 1-2024'!Z17</f>
        <v>0</v>
      </c>
      <c r="BF17" s="75">
        <f>ФАКТ!R8</f>
        <v>0</v>
      </c>
      <c r="BG17" s="71">
        <f>'План 1-2024'!AA17</f>
        <v>0</v>
      </c>
      <c r="BH17" s="71">
        <f>ФАКТ!S8</f>
        <v>0</v>
      </c>
      <c r="BI17" s="121">
        <f t="shared" si="122"/>
        <v>0</v>
      </c>
      <c r="BJ17" s="110">
        <f>'План 1-2024'!AB17</f>
        <v>8</v>
      </c>
      <c r="BK17" s="75">
        <f>ФАКТ!T8</f>
        <v>0</v>
      </c>
      <c r="BL17" s="71">
        <f>'План 1-2024'!AC17</f>
        <v>5344.7039999999997</v>
      </c>
      <c r="BM17" s="71">
        <f>ФАКТ!U8</f>
        <v>0</v>
      </c>
      <c r="BN17" s="40">
        <f t="shared" si="123"/>
        <v>0</v>
      </c>
      <c r="BO17" s="75">
        <f>'План 1-2024'!AD17</f>
        <v>3</v>
      </c>
      <c r="BP17" s="75">
        <f>ФАКТ!V8</f>
        <v>0</v>
      </c>
      <c r="BQ17" s="71">
        <f>'План 1-2024'!AE17</f>
        <v>5813.9639999999999</v>
      </c>
      <c r="BR17" s="71">
        <f>ФАКТ!W8</f>
        <v>0</v>
      </c>
      <c r="BS17" s="40">
        <f t="shared" si="124"/>
        <v>0</v>
      </c>
      <c r="BT17" s="76">
        <f t="shared" si="125"/>
        <v>11</v>
      </c>
      <c r="BU17" s="76">
        <f t="shared" si="126"/>
        <v>0</v>
      </c>
      <c r="BV17" s="77">
        <f t="shared" si="127"/>
        <v>11158.668</v>
      </c>
      <c r="BW17" s="111">
        <f t="shared" si="128"/>
        <v>0</v>
      </c>
      <c r="BX17" s="110">
        <f>'План 1-2024'!AH17</f>
        <v>0</v>
      </c>
      <c r="BY17" s="75">
        <f>ФАКТ!X8</f>
        <v>0</v>
      </c>
      <c r="BZ17" s="71">
        <f>'План 1-2024'!AI17</f>
        <v>0</v>
      </c>
      <c r="CA17" s="71">
        <f>ФАКТ!Y8</f>
        <v>0</v>
      </c>
      <c r="CB17" s="40">
        <f t="shared" si="129"/>
        <v>0</v>
      </c>
      <c r="CC17" s="75">
        <f>'План 1-2024'!AJ17</f>
        <v>0</v>
      </c>
      <c r="CD17" s="75">
        <f>ФАКТ!Z8</f>
        <v>0</v>
      </c>
      <c r="CE17" s="71">
        <f>'План 1-2024'!AK17</f>
        <v>0</v>
      </c>
      <c r="CF17" s="71">
        <f>ФАКТ!AA8</f>
        <v>0</v>
      </c>
      <c r="CG17" s="40">
        <f t="shared" si="130"/>
        <v>0</v>
      </c>
      <c r="CH17" s="75">
        <f>'План 1-2024'!AL17</f>
        <v>0</v>
      </c>
      <c r="CI17" s="75">
        <f>ФАКТ!AB8</f>
        <v>0</v>
      </c>
      <c r="CJ17" s="71">
        <f>'План 1-2024'!AM17</f>
        <v>0</v>
      </c>
      <c r="CK17" s="71">
        <f>ФАКТ!AC8</f>
        <v>0</v>
      </c>
      <c r="CL17" s="40">
        <f t="shared" si="131"/>
        <v>0</v>
      </c>
      <c r="CM17" s="75">
        <f>'План 1-2024'!AN17</f>
        <v>0</v>
      </c>
      <c r="CN17" s="75">
        <f>ФАКТ!AD8</f>
        <v>0</v>
      </c>
      <c r="CO17" s="71">
        <f>'План 1-2024'!AO17</f>
        <v>0</v>
      </c>
      <c r="CP17" s="71">
        <f>ФАКТ!AE8</f>
        <v>0</v>
      </c>
      <c r="CQ17" s="40">
        <f t="shared" si="132"/>
        <v>0</v>
      </c>
      <c r="CR17" s="75">
        <f>'План 1-2024'!AP17</f>
        <v>0</v>
      </c>
      <c r="CS17" s="75">
        <f>ФАКТ!AF8</f>
        <v>0</v>
      </c>
      <c r="CT17" s="71">
        <f>'План 1-2024'!AQ17</f>
        <v>0</v>
      </c>
      <c r="CU17" s="71">
        <f>ФАКТ!AG8</f>
        <v>0</v>
      </c>
      <c r="CV17" s="40">
        <f t="shared" si="133"/>
        <v>0</v>
      </c>
      <c r="CW17" s="75">
        <f>'План 1-2024'!AR17</f>
        <v>0</v>
      </c>
      <c r="CX17" s="75">
        <f>ФАКТ!AH8</f>
        <v>0</v>
      </c>
      <c r="CY17" s="71">
        <f>'План 1-2024'!AS17</f>
        <v>0</v>
      </c>
      <c r="CZ17" s="71">
        <f>ФАКТ!AI8</f>
        <v>0</v>
      </c>
      <c r="DA17" s="40">
        <f t="shared" si="134"/>
        <v>0</v>
      </c>
      <c r="DB17" s="76">
        <f t="shared" si="135"/>
        <v>0</v>
      </c>
      <c r="DC17" s="76">
        <f t="shared" si="136"/>
        <v>0</v>
      </c>
      <c r="DD17" s="77">
        <f t="shared" si="137"/>
        <v>0</v>
      </c>
      <c r="DE17" s="127">
        <f t="shared" si="138"/>
        <v>0</v>
      </c>
      <c r="DF17" s="110">
        <f>'План 1-2024'!AV17</f>
        <v>0</v>
      </c>
      <c r="DG17" s="75">
        <f>ФАКТ!AJ8</f>
        <v>0</v>
      </c>
      <c r="DH17" s="71">
        <f>'План 1-2024'!AW17</f>
        <v>0</v>
      </c>
      <c r="DI17" s="71">
        <f>ФАКТ!AK8</f>
        <v>0</v>
      </c>
      <c r="DJ17" s="40">
        <f t="shared" si="139"/>
        <v>0</v>
      </c>
      <c r="DK17" s="75">
        <f>'План 1-2024'!AX17</f>
        <v>0</v>
      </c>
      <c r="DL17" s="75">
        <f>ФАКТ!AL8</f>
        <v>0</v>
      </c>
      <c r="DM17" s="71">
        <f>'План 1-2024'!AY17</f>
        <v>0</v>
      </c>
      <c r="DN17" s="71">
        <f>ФАКТ!AM8</f>
        <v>0</v>
      </c>
      <c r="DO17" s="40">
        <f t="shared" si="140"/>
        <v>0</v>
      </c>
      <c r="DP17" s="76">
        <f t="shared" si="141"/>
        <v>0</v>
      </c>
      <c r="DQ17" s="76">
        <f t="shared" si="142"/>
        <v>0</v>
      </c>
      <c r="DR17" s="77">
        <f t="shared" si="143"/>
        <v>0</v>
      </c>
      <c r="DS17" s="127">
        <f t="shared" si="144"/>
        <v>0</v>
      </c>
      <c r="DT17" s="110">
        <f>'План 1-2024'!BB17</f>
        <v>0</v>
      </c>
      <c r="DU17" s="75">
        <f>ФАКТ!AN8</f>
        <v>0</v>
      </c>
      <c r="DV17" s="71">
        <f>'План 1-2024'!BC17</f>
        <v>0</v>
      </c>
      <c r="DW17" s="71">
        <f>ФАКТ!AO8</f>
        <v>0</v>
      </c>
      <c r="DX17" s="40">
        <f t="shared" si="145"/>
        <v>0</v>
      </c>
      <c r="DY17" s="75">
        <f>'План 1-2024'!BD17</f>
        <v>0</v>
      </c>
      <c r="DZ17" s="75">
        <f>ФАКТ!AP8</f>
        <v>0</v>
      </c>
      <c r="EA17" s="71">
        <f>'План 1-2024'!BE17</f>
        <v>0</v>
      </c>
      <c r="EB17" s="71">
        <f>ФАКТ!AQ8</f>
        <v>0</v>
      </c>
      <c r="EC17" s="40">
        <f t="shared" si="146"/>
        <v>0</v>
      </c>
      <c r="ED17" s="75">
        <f>'План 1-2024'!BF17</f>
        <v>0</v>
      </c>
      <c r="EE17" s="75">
        <f>ФАКТ!AR8</f>
        <v>0</v>
      </c>
      <c r="EF17" s="71">
        <f>'План 1-2024'!BG17</f>
        <v>0</v>
      </c>
      <c r="EG17" s="71">
        <f>ФАКТ!AS8</f>
        <v>0</v>
      </c>
      <c r="EH17" s="40">
        <f t="shared" si="147"/>
        <v>0</v>
      </c>
      <c r="EI17" s="75">
        <f>'План 1-2024'!BH17</f>
        <v>0</v>
      </c>
      <c r="EJ17" s="75">
        <f>ФАКТ!AT8</f>
        <v>0</v>
      </c>
      <c r="EK17" s="71">
        <f>'План 1-2024'!BI17</f>
        <v>0</v>
      </c>
      <c r="EL17" s="71">
        <f>ФАКТ!AU8</f>
        <v>0</v>
      </c>
      <c r="EM17" s="40">
        <f t="shared" si="148"/>
        <v>0</v>
      </c>
      <c r="EN17" s="75">
        <f>'План 1-2024'!BJ17</f>
        <v>0</v>
      </c>
      <c r="EO17" s="75">
        <f>ФАКТ!AV8</f>
        <v>0</v>
      </c>
      <c r="EP17" s="71">
        <f>'План 1-2024'!BK17</f>
        <v>0</v>
      </c>
      <c r="EQ17" s="71">
        <f>ФАКТ!AW8</f>
        <v>0</v>
      </c>
      <c r="ER17" s="40">
        <f t="shared" si="149"/>
        <v>0</v>
      </c>
      <c r="ES17" s="75">
        <f>'План 1-2024'!BL17</f>
        <v>0</v>
      </c>
      <c r="ET17" s="75">
        <f>ФАКТ!AX8</f>
        <v>0</v>
      </c>
      <c r="EU17" s="71">
        <f>'План 1-2024'!BM17</f>
        <v>0</v>
      </c>
      <c r="EV17" s="71">
        <f>ФАКТ!AY8</f>
        <v>0</v>
      </c>
      <c r="EW17" s="40">
        <f t="shared" si="150"/>
        <v>0</v>
      </c>
      <c r="EX17" s="76">
        <f>'План 1-2024'!BN17</f>
        <v>0</v>
      </c>
      <c r="EY17" s="76">
        <f>ФАКТ!AZ8</f>
        <v>0</v>
      </c>
      <c r="EZ17" s="137">
        <f>'План 1-2024'!BO17</f>
        <v>0</v>
      </c>
      <c r="FA17" s="76">
        <f>ФАКТ!BA8</f>
        <v>0</v>
      </c>
      <c r="FB17" s="40">
        <f t="shared" si="151"/>
        <v>0</v>
      </c>
      <c r="FC17" s="76">
        <f t="shared" si="152"/>
        <v>0</v>
      </c>
      <c r="FD17" s="76">
        <f t="shared" si="153"/>
        <v>0</v>
      </c>
      <c r="FE17" s="136">
        <f t="shared" si="154"/>
        <v>0</v>
      </c>
      <c r="FF17" s="128">
        <f t="shared" si="155"/>
        <v>0</v>
      </c>
      <c r="FG17" s="110">
        <f>'План 1-2024'!BR17</f>
        <v>0</v>
      </c>
      <c r="FH17" s="75">
        <f>ФАКТ!BB8</f>
        <v>0</v>
      </c>
      <c r="FI17" s="71">
        <f>'План 1-2024'!BS17</f>
        <v>0</v>
      </c>
      <c r="FJ17" s="71">
        <f>ФАКТ!BC8</f>
        <v>0</v>
      </c>
      <c r="FK17" s="40">
        <f t="shared" si="156"/>
        <v>0</v>
      </c>
      <c r="FL17" s="75">
        <f>'План 1-2024'!BT17</f>
        <v>0</v>
      </c>
      <c r="FM17" s="75">
        <f>ФАКТ!BD8</f>
        <v>0</v>
      </c>
      <c r="FN17" s="71">
        <f>'План 1-2024'!BU17</f>
        <v>0</v>
      </c>
      <c r="FO17" s="71">
        <f>ФАКТ!BE8</f>
        <v>0</v>
      </c>
      <c r="FP17" s="40">
        <f t="shared" si="157"/>
        <v>0</v>
      </c>
      <c r="FQ17" s="75">
        <f>'План 1-2024'!BV17</f>
        <v>0</v>
      </c>
      <c r="FR17" s="75">
        <f>ФАКТ!BF8</f>
        <v>0</v>
      </c>
      <c r="FS17" s="71">
        <f>'План 1-2024'!BW17</f>
        <v>0</v>
      </c>
      <c r="FT17" s="71">
        <f>ФАКТ!BG8</f>
        <v>0</v>
      </c>
      <c r="FU17" s="40">
        <f t="shared" si="158"/>
        <v>0</v>
      </c>
      <c r="FV17" s="76">
        <f t="shared" si="159"/>
        <v>0</v>
      </c>
      <c r="FW17" s="76">
        <f t="shared" si="160"/>
        <v>0</v>
      </c>
      <c r="FX17" s="71">
        <f t="shared" si="161"/>
        <v>0</v>
      </c>
      <c r="FY17" s="127">
        <f t="shared" si="162"/>
        <v>0</v>
      </c>
      <c r="FZ17" s="110">
        <f>'План 1-2024'!BZ17</f>
        <v>0</v>
      </c>
      <c r="GA17" s="75">
        <f>ФАКТ!BH8</f>
        <v>0</v>
      </c>
      <c r="GB17" s="71">
        <f>'План 1-2024'!CA17</f>
        <v>0</v>
      </c>
      <c r="GC17" s="71">
        <f>ФАКТ!BI8</f>
        <v>0</v>
      </c>
      <c r="GD17" s="40">
        <f t="shared" si="163"/>
        <v>0</v>
      </c>
      <c r="GE17" s="75">
        <f>'План 1-2024'!CB17</f>
        <v>0</v>
      </c>
      <c r="GF17" s="75">
        <f>ФАКТ!BJ8</f>
        <v>0</v>
      </c>
      <c r="GG17" s="71">
        <f>'План 1-2024'!CC17</f>
        <v>0</v>
      </c>
      <c r="GH17" s="71">
        <f>ФАКТ!BK8</f>
        <v>0</v>
      </c>
      <c r="GI17" s="40">
        <f t="shared" si="164"/>
        <v>0</v>
      </c>
      <c r="GJ17" s="75">
        <f>'План 1-2024'!CD17</f>
        <v>0</v>
      </c>
      <c r="GK17" s="75">
        <f>ФАКТ!BL8</f>
        <v>0</v>
      </c>
      <c r="GL17" s="75">
        <f>'План 1-2024'!CG17</f>
        <v>0</v>
      </c>
      <c r="GM17" s="75">
        <f>ФАКТ!BM8</f>
        <v>0</v>
      </c>
      <c r="GN17" s="40">
        <f t="shared" si="165"/>
        <v>0</v>
      </c>
      <c r="GO17" s="75">
        <f>'План 1-2024'!CF17</f>
        <v>0</v>
      </c>
      <c r="GP17" s="75">
        <f>ФАКТ!BN8</f>
        <v>0</v>
      </c>
      <c r="GQ17" s="75">
        <f>'План 1-2024'!CG17</f>
        <v>0</v>
      </c>
      <c r="GR17" s="75">
        <f>ФАКТ!BO8</f>
        <v>0</v>
      </c>
      <c r="GS17" s="40">
        <f t="shared" si="166"/>
        <v>0</v>
      </c>
      <c r="GT17" s="76">
        <f t="shared" si="167"/>
        <v>0</v>
      </c>
      <c r="GU17" s="76">
        <f t="shared" si="168"/>
        <v>0</v>
      </c>
      <c r="GV17" s="77">
        <f t="shared" si="169"/>
        <v>0</v>
      </c>
      <c r="GW17" s="78">
        <f t="shared" si="170"/>
        <v>0</v>
      </c>
      <c r="GX17" s="110">
        <f>'План 1-2024'!CJ17</f>
        <v>0</v>
      </c>
      <c r="GY17" s="75">
        <f>ФАКТ!BP8</f>
        <v>0</v>
      </c>
      <c r="GZ17" s="71">
        <f>'План 1-2024'!CK17</f>
        <v>0</v>
      </c>
      <c r="HA17" s="71">
        <f>ФАКТ!BQ8</f>
        <v>0</v>
      </c>
      <c r="HB17" s="40">
        <f t="shared" si="171"/>
        <v>0</v>
      </c>
      <c r="HC17" s="165">
        <f>'План 1-2024'!CL17</f>
        <v>0</v>
      </c>
      <c r="HD17" s="75">
        <f>ФАКТ!BR8</f>
        <v>0</v>
      </c>
      <c r="HE17" s="71">
        <f>'План 1-2024'!CM17</f>
        <v>0</v>
      </c>
      <c r="HF17" s="71">
        <f>ФАКТ!BS8</f>
        <v>0</v>
      </c>
      <c r="HG17" s="40">
        <f t="shared" si="172"/>
        <v>0</v>
      </c>
      <c r="HH17" s="165">
        <f>'План 1-2024'!CN17</f>
        <v>0</v>
      </c>
      <c r="HI17" s="75">
        <f>ФАКТ!BT8</f>
        <v>0</v>
      </c>
      <c r="HJ17" s="71">
        <f>'План 1-2024'!CO17</f>
        <v>0</v>
      </c>
      <c r="HK17" s="71">
        <f>ФАКТ!BU8</f>
        <v>0</v>
      </c>
      <c r="HL17" s="40">
        <f t="shared" si="173"/>
        <v>0</v>
      </c>
      <c r="HM17" s="165">
        <f>'План 1-2024'!CP17</f>
        <v>0</v>
      </c>
      <c r="HN17" s="75">
        <f>ФАКТ!BV8</f>
        <v>0</v>
      </c>
      <c r="HO17" s="71">
        <f>'План 1-2024'!CQ17</f>
        <v>0</v>
      </c>
      <c r="HP17" s="71">
        <f>ФАКТ!BW8</f>
        <v>0</v>
      </c>
      <c r="HQ17" s="167">
        <f t="shared" si="174"/>
        <v>0</v>
      </c>
      <c r="HR17" s="75">
        <f>'План 1-2024'!CR17</f>
        <v>0</v>
      </c>
      <c r="HS17" s="71">
        <f>ФАКТ!BX8</f>
        <v>0</v>
      </c>
      <c r="HT17" s="71">
        <f>'План 1-2024'!CS17</f>
        <v>0</v>
      </c>
      <c r="HU17" s="71">
        <f>ФАКТ!BY8</f>
        <v>0</v>
      </c>
      <c r="HV17" s="40">
        <f t="shared" si="175"/>
        <v>0</v>
      </c>
      <c r="HW17" s="75">
        <f>'План 1-2024'!CT17</f>
        <v>0</v>
      </c>
      <c r="HX17" s="71">
        <f>ФАКТ!BZ8</f>
        <v>0</v>
      </c>
      <c r="HY17" s="71">
        <f>'План 1-2024'!CU17</f>
        <v>0</v>
      </c>
      <c r="HZ17" s="71">
        <f>ФАКТ!CA8</f>
        <v>0</v>
      </c>
      <c r="IA17" s="40">
        <f t="shared" si="176"/>
        <v>0</v>
      </c>
      <c r="IB17" s="75">
        <f>'План 1-2024'!CV17</f>
        <v>0</v>
      </c>
      <c r="IC17" s="71">
        <f>ФАКТ!CB8</f>
        <v>0</v>
      </c>
      <c r="ID17" s="71">
        <f>'План 1-2024'!CW17</f>
        <v>0</v>
      </c>
      <c r="IE17" s="71">
        <f>ФАКТ!CC8</f>
        <v>0</v>
      </c>
      <c r="IF17" s="188">
        <f t="shared" si="177"/>
        <v>0</v>
      </c>
      <c r="IG17" s="75">
        <f>'План 1-2024'!CX17</f>
        <v>0</v>
      </c>
      <c r="IH17" s="71">
        <f>ФАКТ!CD8</f>
        <v>0</v>
      </c>
      <c r="II17" s="71">
        <f>'План 1-2024'!CY17</f>
        <v>0</v>
      </c>
      <c r="IJ17" s="71">
        <f>ФАКТ!CE8</f>
        <v>0</v>
      </c>
      <c r="IK17" s="40">
        <f t="shared" si="178"/>
        <v>0</v>
      </c>
      <c r="IL17" s="75">
        <f t="shared" si="179"/>
        <v>0</v>
      </c>
      <c r="IM17" s="75">
        <f t="shared" si="180"/>
        <v>0</v>
      </c>
      <c r="IN17" s="136">
        <f t="shared" si="181"/>
        <v>0</v>
      </c>
      <c r="IO17" s="134">
        <f t="shared" si="182"/>
        <v>0</v>
      </c>
      <c r="IP17" s="110">
        <f>'План 1-2024'!DB17</f>
        <v>0</v>
      </c>
      <c r="IQ17" s="75">
        <f>ФАКТ!CF8</f>
        <v>0</v>
      </c>
      <c r="IR17" s="71">
        <f>'План 1-2024'!DC17</f>
        <v>0</v>
      </c>
      <c r="IS17" s="71">
        <f>ФАКТ!CG8</f>
        <v>0</v>
      </c>
      <c r="IT17" s="121">
        <f t="shared" si="183"/>
        <v>0</v>
      </c>
      <c r="IU17" s="119">
        <f>'План 1-2024'!DD17</f>
        <v>0</v>
      </c>
      <c r="IV17" s="72">
        <f>ФАКТ!CH8</f>
        <v>0</v>
      </c>
      <c r="IW17" s="73">
        <f>'План 1-2024'!DE17</f>
        <v>0</v>
      </c>
      <c r="IX17" s="73">
        <f>ФАКТ!CI8</f>
        <v>0</v>
      </c>
      <c r="IY17" s="74">
        <f t="shared" si="184"/>
        <v>0</v>
      </c>
      <c r="IZ17" s="164">
        <f>'План 1-2024'!DF17</f>
        <v>0</v>
      </c>
      <c r="JA17" s="72">
        <f>ФАКТ!CJ8</f>
        <v>0</v>
      </c>
      <c r="JB17" s="73">
        <f>'План 1-2024'!DG17</f>
        <v>0</v>
      </c>
      <c r="JC17" s="73">
        <f>ФАКТ!CK8</f>
        <v>0</v>
      </c>
      <c r="JD17" s="74">
        <f t="shared" si="185"/>
        <v>0</v>
      </c>
      <c r="JE17" s="164">
        <f>'План 1-2024'!DH17</f>
        <v>0</v>
      </c>
      <c r="JF17" s="72">
        <f>ФАКТ!CL8</f>
        <v>0</v>
      </c>
      <c r="JG17" s="73">
        <f>'План 1-2024'!DI17</f>
        <v>0</v>
      </c>
      <c r="JH17" s="73">
        <f>ФАКТ!CM8</f>
        <v>0</v>
      </c>
      <c r="JI17" s="74">
        <f t="shared" si="186"/>
        <v>0</v>
      </c>
      <c r="JJ17" s="164">
        <f>'План 1-2024'!DJ17</f>
        <v>0</v>
      </c>
      <c r="JK17" s="72">
        <f>ФАКТ!CN8</f>
        <v>0</v>
      </c>
      <c r="JL17" s="73">
        <f>'План 1-2024'!DK17</f>
        <v>0</v>
      </c>
      <c r="JM17" s="73">
        <f>ФАКТ!CO8</f>
        <v>0</v>
      </c>
      <c r="JN17" s="74">
        <f t="shared" si="187"/>
        <v>0</v>
      </c>
      <c r="JO17" s="164">
        <f>'План 1-2024'!DL17</f>
        <v>0</v>
      </c>
      <c r="JP17" s="72">
        <f>ФАКТ!CP8</f>
        <v>0</v>
      </c>
      <c r="JQ17" s="73">
        <f>'План 1-2024'!DM17</f>
        <v>0</v>
      </c>
      <c r="JR17" s="73">
        <f>ФАКТ!CQ8</f>
        <v>0</v>
      </c>
      <c r="JS17" s="74">
        <f t="shared" si="188"/>
        <v>0</v>
      </c>
      <c r="JT17" s="164">
        <f>'План 1-2024'!DN17</f>
        <v>0</v>
      </c>
      <c r="JU17" s="72">
        <f>ФАКТ!CR8</f>
        <v>0</v>
      </c>
      <c r="JV17" s="73">
        <f>'План 1-2024'!DO17</f>
        <v>0</v>
      </c>
      <c r="JW17" s="73">
        <f>ФАКТ!CS8</f>
        <v>0</v>
      </c>
      <c r="JX17" s="74">
        <f t="shared" si="189"/>
        <v>0</v>
      </c>
      <c r="JY17" s="164">
        <f>'План 1-2024'!DP17</f>
        <v>0</v>
      </c>
      <c r="JZ17" s="72">
        <f>ФАКТ!CT8</f>
        <v>0</v>
      </c>
      <c r="KA17" s="73">
        <f>'План 1-2024'!DQ17</f>
        <v>0</v>
      </c>
      <c r="KB17" s="73">
        <f>ФАКТ!CU8</f>
        <v>0</v>
      </c>
      <c r="KC17" s="74">
        <f t="shared" si="190"/>
        <v>0</v>
      </c>
      <c r="KD17" s="164">
        <f>'План 1-2024'!DR17</f>
        <v>0</v>
      </c>
      <c r="KE17" s="72">
        <f>ФАКТ!CV8</f>
        <v>0</v>
      </c>
      <c r="KF17" s="73">
        <f>'План 1-2024'!DS17</f>
        <v>0</v>
      </c>
      <c r="KG17" s="73">
        <f>ФАКТ!CW8</f>
        <v>0</v>
      </c>
      <c r="KH17" s="74">
        <f t="shared" si="191"/>
        <v>0</v>
      </c>
      <c r="KI17" s="164">
        <f>'План 1-2024'!DT17</f>
        <v>0</v>
      </c>
      <c r="KJ17" s="72">
        <f>ФАКТ!CX8</f>
        <v>0</v>
      </c>
      <c r="KK17" s="73">
        <f>'План 1-2024'!DU17</f>
        <v>0</v>
      </c>
      <c r="KL17" s="73">
        <f>ФАКТ!CY8</f>
        <v>0</v>
      </c>
      <c r="KM17" s="74">
        <f t="shared" si="192"/>
        <v>0</v>
      </c>
      <c r="KN17" s="164">
        <f>'План 1-2024'!DV17</f>
        <v>0</v>
      </c>
      <c r="KO17" s="72">
        <f>ФАКТ!CZ8</f>
        <v>0</v>
      </c>
      <c r="KP17" s="73">
        <f>'План 1-2024'!DW17</f>
        <v>0</v>
      </c>
      <c r="KQ17" s="73">
        <f>ФАКТ!DA8</f>
        <v>0</v>
      </c>
      <c r="KR17" s="74">
        <f t="shared" si="193"/>
        <v>0</v>
      </c>
      <c r="KS17" s="164">
        <f>'План 1-2024'!DX17</f>
        <v>0</v>
      </c>
      <c r="KT17" s="72">
        <f>ФАКТ!DB8</f>
        <v>0</v>
      </c>
      <c r="KU17" s="73">
        <f>'План 1-2024'!DY17</f>
        <v>0</v>
      </c>
      <c r="KV17" s="73">
        <f>ФАКТ!DC8</f>
        <v>0</v>
      </c>
      <c r="KW17" s="74">
        <f t="shared" si="194"/>
        <v>0</v>
      </c>
      <c r="KX17" s="164">
        <f>'План 1-2024'!DZ17</f>
        <v>0</v>
      </c>
      <c r="KY17" s="72">
        <f>ФАКТ!DD8</f>
        <v>0</v>
      </c>
      <c r="KZ17" s="73">
        <f>'План 1-2024'!EA17</f>
        <v>0</v>
      </c>
      <c r="LA17" s="73">
        <f>ФАКТ!DE8</f>
        <v>0</v>
      </c>
      <c r="LB17" s="74">
        <f t="shared" si="195"/>
        <v>0</v>
      </c>
      <c r="LC17" s="72">
        <f>'План 1-2024'!EB17</f>
        <v>0</v>
      </c>
      <c r="LD17" s="72">
        <f>ФАКТ!DF8</f>
        <v>0</v>
      </c>
      <c r="LE17" s="73">
        <f>'План 1-2024'!EC17</f>
        <v>0</v>
      </c>
      <c r="LF17" s="73">
        <f>ФАКТ!DG8</f>
        <v>0</v>
      </c>
      <c r="LG17" s="74">
        <f t="shared" si="196"/>
        <v>0</v>
      </c>
      <c r="LH17" s="169">
        <f>'План 1-2024'!ED17</f>
        <v>0</v>
      </c>
      <c r="LI17" s="139">
        <f>ФАКТ!DH8</f>
        <v>0</v>
      </c>
      <c r="LJ17" s="139">
        <f>'План 1-2024'!EE17</f>
        <v>0</v>
      </c>
      <c r="LK17" s="139">
        <f>ФАКТ!DI8</f>
        <v>0</v>
      </c>
      <c r="LL17" s="74">
        <f t="shared" si="197"/>
        <v>0</v>
      </c>
      <c r="LM17" s="139">
        <f>'План 1-2024'!EF17</f>
        <v>0</v>
      </c>
      <c r="LN17" s="139">
        <f>ФАКТ!DJ8</f>
        <v>0</v>
      </c>
      <c r="LO17" s="135">
        <f>'План 1-2024'!EG17</f>
        <v>0</v>
      </c>
      <c r="LP17" s="140">
        <f>ФАКТ!DK8</f>
        <v>0</v>
      </c>
      <c r="LQ17" s="74">
        <f t="shared" si="198"/>
        <v>0</v>
      </c>
      <c r="LR17" s="169">
        <f>'План 1-2024'!EH17</f>
        <v>0</v>
      </c>
      <c r="LS17" s="139">
        <f>ФАКТ!DL8</f>
        <v>0</v>
      </c>
      <c r="LT17" s="135">
        <f>'План 1-2024'!EI17</f>
        <v>0</v>
      </c>
      <c r="LU17" s="135">
        <f>ФАКТ!DM8</f>
        <v>0</v>
      </c>
      <c r="LV17" s="74">
        <f t="shared" si="199"/>
        <v>0</v>
      </c>
      <c r="LW17" s="139">
        <f>'План 1-2024'!EJ17</f>
        <v>0</v>
      </c>
      <c r="LX17" s="139">
        <f>ФАКТ!DN8</f>
        <v>0</v>
      </c>
      <c r="LY17" s="135">
        <f>'План 1-2024'!EK17</f>
        <v>0</v>
      </c>
      <c r="LZ17" s="135">
        <f>ФАКТ!DO8</f>
        <v>0</v>
      </c>
      <c r="MA17" s="74">
        <f t="shared" si="200"/>
        <v>0</v>
      </c>
      <c r="MB17" s="139">
        <f>'План 1-2024'!EL17</f>
        <v>0</v>
      </c>
      <c r="MC17" s="139">
        <f>ФАКТ!DP8</f>
        <v>0</v>
      </c>
      <c r="MD17" s="135">
        <f>'План 1-2024'!EM17</f>
        <v>0</v>
      </c>
      <c r="ME17" s="135">
        <f>ФАКТ!DQ8</f>
        <v>0</v>
      </c>
      <c r="MF17" s="74">
        <f t="shared" si="201"/>
        <v>0</v>
      </c>
      <c r="MG17" s="139">
        <f>'План 1-2024'!EN17</f>
        <v>0</v>
      </c>
      <c r="MH17" s="139">
        <f>ФАКТ!DR8</f>
        <v>0</v>
      </c>
      <c r="MI17" s="135">
        <f>'План 1-2024'!EO17</f>
        <v>0</v>
      </c>
      <c r="MJ17" s="135">
        <f>ФАКТ!DS8</f>
        <v>0</v>
      </c>
      <c r="MK17" s="74">
        <f t="shared" si="202"/>
        <v>0</v>
      </c>
      <c r="ML17" s="139">
        <f>'План 1-2024'!EP17</f>
        <v>0</v>
      </c>
      <c r="MM17" s="139">
        <f>ФАКТ!DT8</f>
        <v>0</v>
      </c>
      <c r="MN17" s="135">
        <f>'План 1-2024'!EQ17</f>
        <v>0</v>
      </c>
      <c r="MO17" s="135">
        <f>ФАКТ!DU8</f>
        <v>0</v>
      </c>
      <c r="MP17" s="74">
        <f t="shared" si="203"/>
        <v>0</v>
      </c>
      <c r="MQ17" s="139">
        <f>'План 1-2024'!ER17</f>
        <v>0</v>
      </c>
      <c r="MR17" s="139">
        <f>ФАКТ!DV8</f>
        <v>0</v>
      </c>
      <c r="MS17" s="135">
        <f>'План 1-2024'!ES17</f>
        <v>0</v>
      </c>
      <c r="MT17" s="135">
        <f>ФАКТ!DW8</f>
        <v>0</v>
      </c>
      <c r="MU17" s="190">
        <f t="shared" si="204"/>
        <v>0</v>
      </c>
      <c r="MV17" s="139">
        <f>'План 1-2024'!ET17</f>
        <v>0</v>
      </c>
      <c r="MW17" s="139">
        <f>ФАКТ!DX8</f>
        <v>0</v>
      </c>
      <c r="MX17" s="135">
        <f>'План 1-2024'!EU17</f>
        <v>0</v>
      </c>
      <c r="MY17" s="135">
        <f>ФАКТ!DY8</f>
        <v>0</v>
      </c>
      <c r="MZ17" s="74">
        <f t="shared" si="205"/>
        <v>0</v>
      </c>
      <c r="NA17" s="82">
        <f t="shared" si="206"/>
        <v>0</v>
      </c>
      <c r="NB17" s="82">
        <f t="shared" si="207"/>
        <v>0</v>
      </c>
      <c r="NC17" s="73">
        <f t="shared" si="208"/>
        <v>0</v>
      </c>
      <c r="ND17" s="120">
        <f t="shared" si="209"/>
        <v>0</v>
      </c>
      <c r="NE17" s="110">
        <f>'План 1-2024'!EX17</f>
        <v>0</v>
      </c>
      <c r="NF17" s="75">
        <f>ФАКТ!DZ8</f>
        <v>0</v>
      </c>
      <c r="NG17" s="71">
        <f>'План 1-2024'!EY17</f>
        <v>0</v>
      </c>
      <c r="NH17" s="71">
        <f>ФАКТ!EA8</f>
        <v>0</v>
      </c>
      <c r="NI17" s="40">
        <f t="shared" si="210"/>
        <v>0</v>
      </c>
      <c r="NJ17" s="191">
        <f>'План 1-2024'!EZ17</f>
        <v>0</v>
      </c>
      <c r="NK17" s="141">
        <f>ФАКТ!EB8</f>
        <v>0</v>
      </c>
      <c r="NL17" s="141">
        <f>'План 1-2024'!FA17</f>
        <v>0</v>
      </c>
      <c r="NM17" s="141">
        <f>ФАКТ!EC8</f>
        <v>0</v>
      </c>
      <c r="NN17" s="40">
        <f t="shared" si="211"/>
        <v>0</v>
      </c>
      <c r="NO17" s="76">
        <f t="shared" si="212"/>
        <v>0</v>
      </c>
      <c r="NP17" s="76">
        <f t="shared" si="213"/>
        <v>0</v>
      </c>
      <c r="NQ17" s="77">
        <f t="shared" si="214"/>
        <v>0</v>
      </c>
      <c r="NR17" s="127">
        <f t="shared" si="215"/>
        <v>0</v>
      </c>
      <c r="NS17" s="110">
        <f>'План 1-2024'!FD17</f>
        <v>5</v>
      </c>
      <c r="NT17" s="75">
        <f>ФАКТ!ED8</f>
        <v>0</v>
      </c>
      <c r="NU17" s="71">
        <f>'План 1-2024'!FE17</f>
        <v>828.54499999999996</v>
      </c>
      <c r="NV17" s="71">
        <f>ФАКТ!EE8</f>
        <v>0</v>
      </c>
      <c r="NW17" s="40">
        <f t="shared" si="216"/>
        <v>0</v>
      </c>
      <c r="NX17" s="165">
        <f>'План 1-2024'!FF17</f>
        <v>0</v>
      </c>
      <c r="NY17" s="75">
        <f>ФАКТ!EF8</f>
        <v>0</v>
      </c>
      <c r="NZ17" s="71">
        <f>'План 1-2024'!FG17</f>
        <v>0</v>
      </c>
      <c r="OA17" s="71">
        <f>ФАКТ!EG8</f>
        <v>0</v>
      </c>
      <c r="OB17" s="40">
        <f t="shared" si="217"/>
        <v>0</v>
      </c>
      <c r="OC17" s="165">
        <f>'План 1-2024'!FH17</f>
        <v>15</v>
      </c>
      <c r="OD17" s="75">
        <f>ФАКТ!EH8</f>
        <v>0</v>
      </c>
      <c r="OE17" s="71">
        <f>'План 1-2024'!FI17</f>
        <v>2936.1</v>
      </c>
      <c r="OF17" s="71">
        <f>ФАКТ!EI8</f>
        <v>0</v>
      </c>
      <c r="OG17" s="40">
        <f t="shared" si="218"/>
        <v>0</v>
      </c>
      <c r="OH17" s="165">
        <f>'План 1-2024'!FJ17</f>
        <v>5</v>
      </c>
      <c r="OI17" s="75">
        <f>ФАКТ!EJ8</f>
        <v>0</v>
      </c>
      <c r="OJ17" s="71">
        <f>'План 1-2024'!FK17</f>
        <v>1312.75</v>
      </c>
      <c r="OK17" s="71">
        <f>ФАКТ!EK8</f>
        <v>0</v>
      </c>
      <c r="OL17" s="40">
        <f t="shared" si="219"/>
        <v>0</v>
      </c>
      <c r="OM17" s="165">
        <f>'План 1-2024'!FL17</f>
        <v>0</v>
      </c>
      <c r="ON17" s="75">
        <f>ФАКТ!EL8</f>
        <v>0</v>
      </c>
      <c r="OO17" s="71">
        <f>'План 1-2024'!FM17</f>
        <v>0</v>
      </c>
      <c r="OP17" s="71">
        <f>ФАКТ!EM8</f>
        <v>0</v>
      </c>
      <c r="OQ17" s="40">
        <f t="shared" si="220"/>
        <v>0</v>
      </c>
      <c r="OR17" s="165">
        <f>'План 1-2024'!FN17</f>
        <v>0</v>
      </c>
      <c r="OS17" s="75">
        <f>ФАКТ!EN8</f>
        <v>0</v>
      </c>
      <c r="OT17" s="71">
        <f>'План 1-2024'!FO17</f>
        <v>0</v>
      </c>
      <c r="OU17" s="71">
        <f>ФАКТ!EO8</f>
        <v>0</v>
      </c>
      <c r="OV17" s="40">
        <f t="shared" si="221"/>
        <v>0</v>
      </c>
      <c r="OW17" s="165">
        <f>'План 1-2024'!FP17</f>
        <v>0</v>
      </c>
      <c r="OX17" s="75">
        <f>ФАКТ!EP8</f>
        <v>0</v>
      </c>
      <c r="OY17" s="71">
        <f>'План 1-2024'!FQ17</f>
        <v>0</v>
      </c>
      <c r="OZ17" s="71">
        <f>ФАКТ!EQ8</f>
        <v>0</v>
      </c>
      <c r="PA17" s="40">
        <f t="shared" si="222"/>
        <v>0</v>
      </c>
      <c r="PB17" s="76">
        <f t="shared" si="223"/>
        <v>25</v>
      </c>
      <c r="PC17" s="76">
        <f t="shared" si="224"/>
        <v>0</v>
      </c>
      <c r="PD17" s="77">
        <f t="shared" si="225"/>
        <v>5077.3950000000004</v>
      </c>
      <c r="PE17" s="127">
        <f t="shared" si="226"/>
        <v>0</v>
      </c>
      <c r="PF17" s="110">
        <f>'План 1-2024'!FT17</f>
        <v>0</v>
      </c>
      <c r="PG17" s="75">
        <f>ФАКТ!ER8</f>
        <v>0</v>
      </c>
      <c r="PH17" s="71">
        <f>'План 1-2024'!FU17</f>
        <v>0</v>
      </c>
      <c r="PI17" s="71">
        <f>ФАКТ!ES8</f>
        <v>0</v>
      </c>
      <c r="PJ17" s="40">
        <f t="shared" si="227"/>
        <v>0</v>
      </c>
      <c r="PK17" s="165">
        <f>'План 1-2024'!FV17</f>
        <v>0</v>
      </c>
      <c r="PL17" s="75">
        <f>ФАКТ!ET8</f>
        <v>0</v>
      </c>
      <c r="PM17" s="71">
        <f>'План 1-2024'!FW17</f>
        <v>0</v>
      </c>
      <c r="PN17" s="71">
        <f>ФАКТ!EU8</f>
        <v>0</v>
      </c>
      <c r="PO17" s="40">
        <f t="shared" si="228"/>
        <v>0</v>
      </c>
      <c r="PP17" s="165">
        <f>'План 1-2024'!FX17</f>
        <v>0</v>
      </c>
      <c r="PQ17" s="75">
        <f>ФАКТ!EV8</f>
        <v>0</v>
      </c>
      <c r="PR17" s="71">
        <f>'План 1-2024'!FY17</f>
        <v>0</v>
      </c>
      <c r="PS17" s="71">
        <f>ФАКТ!EW8</f>
        <v>0</v>
      </c>
      <c r="PT17" s="40">
        <f t="shared" si="229"/>
        <v>0</v>
      </c>
      <c r="PU17" s="76">
        <f t="shared" si="230"/>
        <v>0</v>
      </c>
      <c r="PV17" s="76">
        <f t="shared" si="231"/>
        <v>0</v>
      </c>
      <c r="PW17" s="77">
        <f t="shared" si="232"/>
        <v>0</v>
      </c>
      <c r="PX17" s="111">
        <f t="shared" si="233"/>
        <v>0</v>
      </c>
      <c r="PY17" s="119">
        <f>'План 1-2024'!GB17</f>
        <v>0</v>
      </c>
      <c r="PZ17" s="165">
        <f>ФАКТ!EX8</f>
        <v>0</v>
      </c>
      <c r="QA17" s="136">
        <f>'План 1-2024'!GC17</f>
        <v>0</v>
      </c>
      <c r="QB17" s="136">
        <f>ФАКТ!EY8</f>
        <v>0</v>
      </c>
      <c r="QC17" s="40">
        <f t="shared" si="234"/>
        <v>0</v>
      </c>
      <c r="QD17" s="76">
        <f>'План 1-2024'!GD17</f>
        <v>0</v>
      </c>
      <c r="QE17" s="76">
        <f>ФАКТ!EZ8</f>
        <v>0</v>
      </c>
      <c r="QF17" s="138">
        <f>'План 1-2024'!GE17</f>
        <v>0</v>
      </c>
      <c r="QG17" s="138">
        <f>ФАКТ!FA8</f>
        <v>0</v>
      </c>
      <c r="QH17" s="40">
        <f t="shared" si="235"/>
        <v>0</v>
      </c>
      <c r="QI17" s="76">
        <f t="shared" si="236"/>
        <v>0</v>
      </c>
      <c r="QJ17" s="76">
        <f t="shared" si="237"/>
        <v>0</v>
      </c>
      <c r="QK17" s="136">
        <f t="shared" si="238"/>
        <v>0</v>
      </c>
      <c r="QL17" s="162">
        <f t="shared" si="239"/>
        <v>0</v>
      </c>
      <c r="QM17" s="110">
        <f>'План 1-2024'!GH17</f>
        <v>0</v>
      </c>
      <c r="QN17" s="75">
        <f>ФАКТ!FB8</f>
        <v>0</v>
      </c>
      <c r="QO17" s="71">
        <f>'План 1-2024'!GI17</f>
        <v>0</v>
      </c>
      <c r="QP17" s="71">
        <f>ФАКТ!FC8</f>
        <v>0</v>
      </c>
      <c r="QQ17" s="121">
        <f t="shared" si="240"/>
        <v>0</v>
      </c>
      <c r="QR17" s="110">
        <f>'План 1-2024'!GJ17</f>
        <v>0</v>
      </c>
      <c r="QS17" s="75">
        <f>ФАКТ!FD8</f>
        <v>0</v>
      </c>
      <c r="QT17" s="71">
        <f>'План 1-2024'!GK17</f>
        <v>0</v>
      </c>
      <c r="QU17" s="71">
        <f>ФАКТ!FE8</f>
        <v>0</v>
      </c>
      <c r="QV17" s="40">
        <f t="shared" si="241"/>
        <v>0</v>
      </c>
      <c r="QW17" s="75">
        <f>'План 1-2024'!GL17</f>
        <v>0</v>
      </c>
      <c r="QX17" s="75">
        <f>ФАКТ!FF8</f>
        <v>0</v>
      </c>
      <c r="QY17" s="71">
        <f>'План 1-2024'!GM17</f>
        <v>0</v>
      </c>
      <c r="QZ17" s="71">
        <f>ФАКТ!FG8</f>
        <v>0</v>
      </c>
      <c r="RA17" s="40">
        <f t="shared" si="242"/>
        <v>0</v>
      </c>
      <c r="RB17" s="76">
        <f t="shared" si="243"/>
        <v>0</v>
      </c>
      <c r="RC17" s="76">
        <f t="shared" si="244"/>
        <v>0</v>
      </c>
      <c r="RD17" s="77">
        <f t="shared" si="245"/>
        <v>0</v>
      </c>
      <c r="RE17" s="127">
        <f t="shared" si="246"/>
        <v>0</v>
      </c>
    </row>
    <row r="18" spans="1:473" s="39" customFormat="1">
      <c r="A18" s="132">
        <v>630050</v>
      </c>
      <c r="B18" s="37">
        <v>4024</v>
      </c>
      <c r="C18" s="133" t="s">
        <v>33</v>
      </c>
      <c r="D18" s="72">
        <f t="shared" si="0"/>
        <v>2049</v>
      </c>
      <c r="E18" s="72">
        <f t="shared" si="1"/>
        <v>108</v>
      </c>
      <c r="F18" s="73">
        <f t="shared" si="2"/>
        <v>430711.93700000003</v>
      </c>
      <c r="G18" s="73">
        <f t="shared" si="3"/>
        <v>21182.868999999999</v>
      </c>
      <c r="H18" s="121">
        <f t="shared" si="105"/>
        <v>5.2708638360175697E-2</v>
      </c>
      <c r="I18" s="119">
        <f>'План 1-2024'!F18</f>
        <v>0</v>
      </c>
      <c r="J18" s="72">
        <f>ФАКТ!B9</f>
        <v>0</v>
      </c>
      <c r="K18" s="73">
        <f>'План 1-2024'!G18</f>
        <v>0</v>
      </c>
      <c r="L18" s="73">
        <f>ФАКТ!C9</f>
        <v>0</v>
      </c>
      <c r="M18" s="74">
        <f t="shared" si="106"/>
        <v>0</v>
      </c>
      <c r="N18" s="72">
        <f>'План 1-2024'!H18</f>
        <v>0</v>
      </c>
      <c r="O18" s="72">
        <f>ФАКТ!D9</f>
        <v>0</v>
      </c>
      <c r="P18" s="73">
        <f>'План 1-2024'!I18</f>
        <v>0</v>
      </c>
      <c r="Q18" s="73">
        <f>ФАКТ!E9</f>
        <v>0</v>
      </c>
      <c r="R18" s="74">
        <f t="shared" si="107"/>
        <v>0</v>
      </c>
      <c r="S18" s="72">
        <f>'План 1-2024'!J18</f>
        <v>0</v>
      </c>
      <c r="T18" s="72">
        <f>ФАКТ!F9</f>
        <v>0</v>
      </c>
      <c r="U18" s="73">
        <f>'План 1-2024'!K18</f>
        <v>0</v>
      </c>
      <c r="V18" s="73">
        <f>ФАКТ!G9</f>
        <v>0</v>
      </c>
      <c r="W18" s="74">
        <f t="shared" si="108"/>
        <v>0</v>
      </c>
      <c r="X18" s="72">
        <f>[18]Лист1!$L$13</f>
        <v>0</v>
      </c>
      <c r="Y18" s="72">
        <f>ФАКТ!H9</f>
        <v>0</v>
      </c>
      <c r="Z18" s="73">
        <f>'План 1-2024'!M18</f>
        <v>0</v>
      </c>
      <c r="AA18" s="73">
        <f>ФАКТ!I9</f>
        <v>0</v>
      </c>
      <c r="AB18" s="74">
        <f t="shared" si="109"/>
        <v>0</v>
      </c>
      <c r="AC18" s="72">
        <f t="shared" si="110"/>
        <v>0</v>
      </c>
      <c r="AD18" s="72">
        <f t="shared" si="111"/>
        <v>0</v>
      </c>
      <c r="AE18" s="73">
        <f t="shared" si="112"/>
        <v>0</v>
      </c>
      <c r="AF18" s="187">
        <f t="shared" si="113"/>
        <v>0</v>
      </c>
      <c r="AG18" s="110">
        <f>'План 1-2024'!P18</f>
        <v>0</v>
      </c>
      <c r="AH18" s="75">
        <f>ФАКТ!J9</f>
        <v>0</v>
      </c>
      <c r="AI18" s="71">
        <f>'План 1-2024'!Q18</f>
        <v>0</v>
      </c>
      <c r="AJ18" s="71">
        <f>ФАКТ!K9</f>
        <v>0</v>
      </c>
      <c r="AK18" s="121">
        <f t="shared" si="114"/>
        <v>0</v>
      </c>
      <c r="AL18" s="110">
        <f>'План 1-2024'!R18</f>
        <v>4</v>
      </c>
      <c r="AM18" s="75">
        <f>ФАКТ!L9</f>
        <v>0</v>
      </c>
      <c r="AN18" s="71">
        <f>'План 1-2024'!S18</f>
        <v>741.97199999999998</v>
      </c>
      <c r="AO18" s="71">
        <f>ФАКТ!M9</f>
        <v>0</v>
      </c>
      <c r="AP18" s="40">
        <f t="shared" si="115"/>
        <v>0</v>
      </c>
      <c r="AQ18" s="75">
        <f>'План 1-2024'!T18</f>
        <v>0</v>
      </c>
      <c r="AR18" s="75">
        <f>ФАКТ!N9</f>
        <v>0</v>
      </c>
      <c r="AS18" s="71">
        <f>'План 1-2024'!U18</f>
        <v>0</v>
      </c>
      <c r="AT18" s="71">
        <f>ФАКТ!O9</f>
        <v>0</v>
      </c>
      <c r="AU18" s="40">
        <f t="shared" si="116"/>
        <v>0</v>
      </c>
      <c r="AV18" s="76">
        <f t="shared" si="117"/>
        <v>4</v>
      </c>
      <c r="AW18" s="76">
        <f t="shared" si="118"/>
        <v>0</v>
      </c>
      <c r="AX18" s="77">
        <f t="shared" si="119"/>
        <v>741.97199999999998</v>
      </c>
      <c r="AY18" s="127">
        <f t="shared" si="120"/>
        <v>0</v>
      </c>
      <c r="AZ18" s="110">
        <f>'План 1-2024'!X18</f>
        <v>0</v>
      </c>
      <c r="BA18" s="75">
        <f>ФАКТ!P9</f>
        <v>0</v>
      </c>
      <c r="BB18" s="71">
        <f>'План 1-2024'!Y18</f>
        <v>0</v>
      </c>
      <c r="BC18" s="71">
        <f>ФАКТ!Q9</f>
        <v>0</v>
      </c>
      <c r="BD18" s="121">
        <f t="shared" si="121"/>
        <v>0</v>
      </c>
      <c r="BE18" s="110">
        <f>'План 1-2024'!Z18</f>
        <v>0</v>
      </c>
      <c r="BF18" s="75">
        <f>ФАКТ!R9</f>
        <v>0</v>
      </c>
      <c r="BG18" s="71">
        <f>'План 1-2024'!AA18</f>
        <v>0</v>
      </c>
      <c r="BH18" s="71">
        <f>ФАКТ!S9</f>
        <v>0</v>
      </c>
      <c r="BI18" s="121">
        <f t="shared" si="122"/>
        <v>0</v>
      </c>
      <c r="BJ18" s="110">
        <f>'План 1-2024'!AB18</f>
        <v>0</v>
      </c>
      <c r="BK18" s="75">
        <f>ФАКТ!T9</f>
        <v>0</v>
      </c>
      <c r="BL18" s="71">
        <f>'План 1-2024'!AC18</f>
        <v>0</v>
      </c>
      <c r="BM18" s="71">
        <f>ФАКТ!U9</f>
        <v>0</v>
      </c>
      <c r="BN18" s="40">
        <f t="shared" si="123"/>
        <v>0</v>
      </c>
      <c r="BO18" s="75">
        <f>'План 1-2024'!AD18</f>
        <v>0</v>
      </c>
      <c r="BP18" s="75">
        <f>ФАКТ!V9</f>
        <v>0</v>
      </c>
      <c r="BQ18" s="71">
        <f>'План 1-2024'!AE18</f>
        <v>0</v>
      </c>
      <c r="BR18" s="71">
        <f>ФАКТ!W9</f>
        <v>0</v>
      </c>
      <c r="BS18" s="40">
        <f t="shared" si="124"/>
        <v>0</v>
      </c>
      <c r="BT18" s="76">
        <f t="shared" si="125"/>
        <v>0</v>
      </c>
      <c r="BU18" s="76">
        <f t="shared" si="126"/>
        <v>0</v>
      </c>
      <c r="BV18" s="77">
        <f t="shared" si="127"/>
        <v>0</v>
      </c>
      <c r="BW18" s="111">
        <f t="shared" si="128"/>
        <v>0</v>
      </c>
      <c r="BX18" s="110">
        <f>'План 1-2024'!AH18</f>
        <v>0</v>
      </c>
      <c r="BY18" s="75">
        <f>ФАКТ!X9</f>
        <v>0</v>
      </c>
      <c r="BZ18" s="71">
        <f>'План 1-2024'!AI18</f>
        <v>0</v>
      </c>
      <c r="CA18" s="71">
        <f>ФАКТ!Y9</f>
        <v>0</v>
      </c>
      <c r="CB18" s="40">
        <f t="shared" si="129"/>
        <v>0</v>
      </c>
      <c r="CC18" s="75">
        <f>'План 1-2024'!AJ18</f>
        <v>0</v>
      </c>
      <c r="CD18" s="75">
        <f>ФАКТ!Z9</f>
        <v>0</v>
      </c>
      <c r="CE18" s="71">
        <f>'План 1-2024'!AK18</f>
        <v>0</v>
      </c>
      <c r="CF18" s="71">
        <f>ФАКТ!AA9</f>
        <v>0</v>
      </c>
      <c r="CG18" s="40">
        <f t="shared" si="130"/>
        <v>0</v>
      </c>
      <c r="CH18" s="75">
        <f>'План 1-2024'!AL18</f>
        <v>0</v>
      </c>
      <c r="CI18" s="75">
        <f>ФАКТ!AB9</f>
        <v>0</v>
      </c>
      <c r="CJ18" s="71">
        <f>'План 1-2024'!AM18</f>
        <v>0</v>
      </c>
      <c r="CK18" s="71">
        <f>ФАКТ!AC9</f>
        <v>0</v>
      </c>
      <c r="CL18" s="40">
        <f t="shared" si="131"/>
        <v>0</v>
      </c>
      <c r="CM18" s="75">
        <f>'План 1-2024'!AN18</f>
        <v>0</v>
      </c>
      <c r="CN18" s="75">
        <f>ФАКТ!AD9</f>
        <v>0</v>
      </c>
      <c r="CO18" s="71">
        <f>'План 1-2024'!AO18</f>
        <v>0</v>
      </c>
      <c r="CP18" s="71">
        <f>ФАКТ!AE9</f>
        <v>0</v>
      </c>
      <c r="CQ18" s="40">
        <f t="shared" si="132"/>
        <v>0</v>
      </c>
      <c r="CR18" s="75">
        <f>'План 1-2024'!AP18</f>
        <v>0</v>
      </c>
      <c r="CS18" s="75">
        <f>ФАКТ!AF9</f>
        <v>0</v>
      </c>
      <c r="CT18" s="71">
        <f>'План 1-2024'!AQ18</f>
        <v>0</v>
      </c>
      <c r="CU18" s="71">
        <f>ФАКТ!AG9</f>
        <v>0</v>
      </c>
      <c r="CV18" s="40">
        <f t="shared" si="133"/>
        <v>0</v>
      </c>
      <c r="CW18" s="75">
        <f>'План 1-2024'!AR18</f>
        <v>0</v>
      </c>
      <c r="CX18" s="75">
        <f>ФАКТ!AH9</f>
        <v>0</v>
      </c>
      <c r="CY18" s="71">
        <f>'План 1-2024'!AS18</f>
        <v>0</v>
      </c>
      <c r="CZ18" s="71">
        <f>ФАКТ!AI9</f>
        <v>0</v>
      </c>
      <c r="DA18" s="40">
        <f t="shared" si="134"/>
        <v>0</v>
      </c>
      <c r="DB18" s="76">
        <f t="shared" si="135"/>
        <v>0</v>
      </c>
      <c r="DC18" s="76">
        <f t="shared" si="136"/>
        <v>0</v>
      </c>
      <c r="DD18" s="77">
        <f t="shared" si="137"/>
        <v>0</v>
      </c>
      <c r="DE18" s="127">
        <f t="shared" si="138"/>
        <v>0</v>
      </c>
      <c r="DF18" s="110">
        <f>'План 1-2024'!AV18</f>
        <v>55</v>
      </c>
      <c r="DG18" s="75">
        <f>ФАКТ!AJ9</f>
        <v>0</v>
      </c>
      <c r="DH18" s="71">
        <f>'План 1-2024'!AW18</f>
        <v>16899.685000000001</v>
      </c>
      <c r="DI18" s="71">
        <f>ФАКТ!AK9</f>
        <v>0</v>
      </c>
      <c r="DJ18" s="40">
        <f t="shared" si="139"/>
        <v>0</v>
      </c>
      <c r="DK18" s="75">
        <f>'План 1-2024'!AX18</f>
        <v>7</v>
      </c>
      <c r="DL18" s="75">
        <f>ФАКТ!AL9</f>
        <v>0</v>
      </c>
      <c r="DM18" s="71">
        <f>'План 1-2024'!AY18</f>
        <v>4388.2929999999997</v>
      </c>
      <c r="DN18" s="71">
        <f>ФАКТ!AM9</f>
        <v>0</v>
      </c>
      <c r="DO18" s="40">
        <f t="shared" si="140"/>
        <v>0</v>
      </c>
      <c r="DP18" s="76">
        <f t="shared" si="141"/>
        <v>62</v>
      </c>
      <c r="DQ18" s="76">
        <f t="shared" si="142"/>
        <v>0</v>
      </c>
      <c r="DR18" s="77">
        <f t="shared" si="143"/>
        <v>21287.978000000003</v>
      </c>
      <c r="DS18" s="127">
        <f t="shared" si="144"/>
        <v>0</v>
      </c>
      <c r="DT18" s="110">
        <f>'План 1-2024'!BB18</f>
        <v>130</v>
      </c>
      <c r="DU18" s="75">
        <f>ФАКТ!AN9</f>
        <v>0</v>
      </c>
      <c r="DV18" s="71">
        <f>'План 1-2024'!BC18</f>
        <v>30424.81</v>
      </c>
      <c r="DW18" s="71">
        <f>ФАКТ!AO9</f>
        <v>0</v>
      </c>
      <c r="DX18" s="40">
        <f t="shared" si="145"/>
        <v>0</v>
      </c>
      <c r="DY18" s="75">
        <f>'План 1-2024'!BD18</f>
        <v>0</v>
      </c>
      <c r="DZ18" s="75">
        <f>ФАКТ!AP9</f>
        <v>0</v>
      </c>
      <c r="EA18" s="71">
        <f>'План 1-2024'!BE18</f>
        <v>0</v>
      </c>
      <c r="EB18" s="71">
        <f>ФАКТ!AQ9</f>
        <v>0</v>
      </c>
      <c r="EC18" s="40">
        <f t="shared" si="146"/>
        <v>0</v>
      </c>
      <c r="ED18" s="75">
        <f>'План 1-2024'!BF18</f>
        <v>0</v>
      </c>
      <c r="EE18" s="75">
        <f>ФАКТ!AR9</f>
        <v>0</v>
      </c>
      <c r="EF18" s="71">
        <f>'План 1-2024'!BG18</f>
        <v>0</v>
      </c>
      <c r="EG18" s="71">
        <f>ФАКТ!AS9</f>
        <v>0</v>
      </c>
      <c r="EH18" s="40">
        <f t="shared" si="147"/>
        <v>0</v>
      </c>
      <c r="EI18" s="75">
        <f>'План 1-2024'!BH18</f>
        <v>0</v>
      </c>
      <c r="EJ18" s="75">
        <f>ФАКТ!AT9</f>
        <v>0</v>
      </c>
      <c r="EK18" s="71">
        <f>'План 1-2024'!BI18</f>
        <v>0</v>
      </c>
      <c r="EL18" s="71">
        <f>ФАКТ!AU9</f>
        <v>0</v>
      </c>
      <c r="EM18" s="40">
        <f t="shared" si="148"/>
        <v>0</v>
      </c>
      <c r="EN18" s="75">
        <f>'План 1-2024'!BJ18</f>
        <v>30</v>
      </c>
      <c r="EO18" s="75">
        <f>ФАКТ!AV9</f>
        <v>0</v>
      </c>
      <c r="EP18" s="71">
        <f>'План 1-2024'!BK18</f>
        <v>2679.33</v>
      </c>
      <c r="EQ18" s="71">
        <f>ФАКТ!AW9</f>
        <v>0</v>
      </c>
      <c r="ER18" s="40">
        <f t="shared" si="149"/>
        <v>0</v>
      </c>
      <c r="ES18" s="75">
        <f>'План 1-2024'!BL18</f>
        <v>30</v>
      </c>
      <c r="ET18" s="75">
        <f>ФАКТ!AX9</f>
        <v>0</v>
      </c>
      <c r="EU18" s="71">
        <f>'План 1-2024'!BM18</f>
        <v>6059.31</v>
      </c>
      <c r="EV18" s="71">
        <f>ФАКТ!AY9</f>
        <v>0</v>
      </c>
      <c r="EW18" s="40">
        <f t="shared" si="150"/>
        <v>0</v>
      </c>
      <c r="EX18" s="76">
        <f>'План 1-2024'!BN18</f>
        <v>0</v>
      </c>
      <c r="EY18" s="76">
        <f>ФАКТ!AZ9</f>
        <v>0</v>
      </c>
      <c r="EZ18" s="137">
        <f>'План 1-2024'!BO18</f>
        <v>0</v>
      </c>
      <c r="FA18" s="76">
        <f>ФАКТ!BA9</f>
        <v>0</v>
      </c>
      <c r="FB18" s="40">
        <f t="shared" si="151"/>
        <v>0</v>
      </c>
      <c r="FC18" s="76">
        <f t="shared" si="152"/>
        <v>190</v>
      </c>
      <c r="FD18" s="76">
        <f t="shared" si="153"/>
        <v>0</v>
      </c>
      <c r="FE18" s="136">
        <f t="shared" si="154"/>
        <v>39163.449999999997</v>
      </c>
      <c r="FF18" s="128">
        <f t="shared" si="155"/>
        <v>0</v>
      </c>
      <c r="FG18" s="110">
        <f>'План 1-2024'!BR18</f>
        <v>0</v>
      </c>
      <c r="FH18" s="75">
        <f>ФАКТ!BB9</f>
        <v>0</v>
      </c>
      <c r="FI18" s="71">
        <f>'План 1-2024'!BS18</f>
        <v>0</v>
      </c>
      <c r="FJ18" s="71">
        <f>ФАКТ!BC9</f>
        <v>0</v>
      </c>
      <c r="FK18" s="40">
        <f t="shared" si="156"/>
        <v>0</v>
      </c>
      <c r="FL18" s="75">
        <f>'План 1-2024'!BT18</f>
        <v>0</v>
      </c>
      <c r="FM18" s="75">
        <f>ФАКТ!BD9</f>
        <v>0</v>
      </c>
      <c r="FN18" s="71">
        <f>'План 1-2024'!BU18</f>
        <v>0</v>
      </c>
      <c r="FO18" s="71">
        <f>ФАКТ!BE9</f>
        <v>0</v>
      </c>
      <c r="FP18" s="40">
        <f t="shared" si="157"/>
        <v>0</v>
      </c>
      <c r="FQ18" s="75">
        <f>'План 1-2024'!BV18</f>
        <v>0</v>
      </c>
      <c r="FR18" s="75">
        <f>ФАКТ!BF9</f>
        <v>0</v>
      </c>
      <c r="FS18" s="71">
        <f>'План 1-2024'!BW18</f>
        <v>0</v>
      </c>
      <c r="FT18" s="71">
        <f>ФАКТ!BG9</f>
        <v>0</v>
      </c>
      <c r="FU18" s="40">
        <f t="shared" si="158"/>
        <v>0</v>
      </c>
      <c r="FV18" s="76">
        <f t="shared" si="159"/>
        <v>0</v>
      </c>
      <c r="FW18" s="76">
        <f t="shared" si="160"/>
        <v>0</v>
      </c>
      <c r="FX18" s="71">
        <f t="shared" si="161"/>
        <v>0</v>
      </c>
      <c r="FY18" s="127">
        <f t="shared" si="162"/>
        <v>0</v>
      </c>
      <c r="FZ18" s="110">
        <f>'План 1-2024'!BZ18</f>
        <v>0</v>
      </c>
      <c r="GA18" s="75">
        <f>ФАКТ!BH9</f>
        <v>0</v>
      </c>
      <c r="GB18" s="71">
        <f>'План 1-2024'!CA18</f>
        <v>0</v>
      </c>
      <c r="GC18" s="71">
        <f>ФАКТ!BI9</f>
        <v>0</v>
      </c>
      <c r="GD18" s="40">
        <f t="shared" si="163"/>
        <v>0</v>
      </c>
      <c r="GE18" s="75">
        <f>'План 1-2024'!CB18</f>
        <v>0</v>
      </c>
      <c r="GF18" s="75">
        <f>ФАКТ!BJ9</f>
        <v>0</v>
      </c>
      <c r="GG18" s="71">
        <f>'План 1-2024'!CC18</f>
        <v>0</v>
      </c>
      <c r="GH18" s="71">
        <f>ФАКТ!BK9</f>
        <v>0</v>
      </c>
      <c r="GI18" s="40">
        <f t="shared" si="164"/>
        <v>0</v>
      </c>
      <c r="GJ18" s="75">
        <f>'План 1-2024'!CD18</f>
        <v>0</v>
      </c>
      <c r="GK18" s="75">
        <f>ФАКТ!BL9</f>
        <v>0</v>
      </c>
      <c r="GL18" s="75">
        <f>'План 1-2024'!CG18</f>
        <v>0</v>
      </c>
      <c r="GM18" s="75">
        <f>ФАКТ!BM9</f>
        <v>0</v>
      </c>
      <c r="GN18" s="40">
        <f t="shared" si="165"/>
        <v>0</v>
      </c>
      <c r="GO18" s="75">
        <f>'План 1-2024'!CF18</f>
        <v>0</v>
      </c>
      <c r="GP18" s="75">
        <f>ФАКТ!BN9</f>
        <v>0</v>
      </c>
      <c r="GQ18" s="75">
        <f>'План 1-2024'!CG18</f>
        <v>0</v>
      </c>
      <c r="GR18" s="75">
        <f>ФАКТ!BO9</f>
        <v>0</v>
      </c>
      <c r="GS18" s="40">
        <f t="shared" si="166"/>
        <v>0</v>
      </c>
      <c r="GT18" s="76">
        <f t="shared" si="167"/>
        <v>0</v>
      </c>
      <c r="GU18" s="76">
        <f t="shared" si="168"/>
        <v>0</v>
      </c>
      <c r="GV18" s="77">
        <f t="shared" si="169"/>
        <v>0</v>
      </c>
      <c r="GW18" s="78">
        <f t="shared" si="170"/>
        <v>0</v>
      </c>
      <c r="GX18" s="110">
        <f>'План 1-2024'!CJ18</f>
        <v>0</v>
      </c>
      <c r="GY18" s="75">
        <f>ФАКТ!BP9</f>
        <v>0</v>
      </c>
      <c r="GZ18" s="71">
        <f>'План 1-2024'!CK18</f>
        <v>0</v>
      </c>
      <c r="HA18" s="71">
        <f>ФАКТ!BQ9</f>
        <v>0</v>
      </c>
      <c r="HB18" s="40">
        <f t="shared" si="171"/>
        <v>0</v>
      </c>
      <c r="HC18" s="165">
        <f>'План 1-2024'!CL18</f>
        <v>0</v>
      </c>
      <c r="HD18" s="75">
        <f>ФАКТ!BR9</f>
        <v>0</v>
      </c>
      <c r="HE18" s="71">
        <f>'План 1-2024'!CM18</f>
        <v>0</v>
      </c>
      <c r="HF18" s="71">
        <f>ФАКТ!BS9</f>
        <v>0</v>
      </c>
      <c r="HG18" s="40">
        <f t="shared" si="172"/>
        <v>0</v>
      </c>
      <c r="HH18" s="165">
        <f>'План 1-2024'!CN18</f>
        <v>0</v>
      </c>
      <c r="HI18" s="75">
        <f>ФАКТ!BT9</f>
        <v>0</v>
      </c>
      <c r="HJ18" s="71">
        <f>'План 1-2024'!CO18</f>
        <v>0</v>
      </c>
      <c r="HK18" s="71">
        <f>ФАКТ!BU9</f>
        <v>0</v>
      </c>
      <c r="HL18" s="40">
        <f t="shared" si="173"/>
        <v>0</v>
      </c>
      <c r="HM18" s="165">
        <f>'План 1-2024'!CP18</f>
        <v>0</v>
      </c>
      <c r="HN18" s="75">
        <f>ФАКТ!BV9</f>
        <v>0</v>
      </c>
      <c r="HO18" s="71">
        <f>'План 1-2024'!CQ18</f>
        <v>0</v>
      </c>
      <c r="HP18" s="71">
        <f>ФАКТ!BW9</f>
        <v>0</v>
      </c>
      <c r="HQ18" s="167">
        <f t="shared" si="174"/>
        <v>0</v>
      </c>
      <c r="HR18" s="75">
        <f>'План 1-2024'!CR18</f>
        <v>50</v>
      </c>
      <c r="HS18" s="71">
        <f>ФАКТ!BX9</f>
        <v>5</v>
      </c>
      <c r="HT18" s="71">
        <f>'План 1-2024'!CS18</f>
        <v>10471</v>
      </c>
      <c r="HU18" s="71">
        <f>ФАКТ!BY9</f>
        <v>1047.0999999999999</v>
      </c>
      <c r="HV18" s="40">
        <f t="shared" si="175"/>
        <v>0.1</v>
      </c>
      <c r="HW18" s="75">
        <f>'План 1-2024'!CT18</f>
        <v>50</v>
      </c>
      <c r="HX18" s="71">
        <f>ФАКТ!BZ9</f>
        <v>0</v>
      </c>
      <c r="HY18" s="71">
        <f>'План 1-2024'!CU18</f>
        <v>4619.55</v>
      </c>
      <c r="HZ18" s="71">
        <f>ФАКТ!CA9</f>
        <v>0</v>
      </c>
      <c r="IA18" s="40">
        <f t="shared" si="176"/>
        <v>0</v>
      </c>
      <c r="IB18" s="75">
        <f>'План 1-2024'!CV18</f>
        <v>0</v>
      </c>
      <c r="IC18" s="71">
        <f>ФАКТ!CB9</f>
        <v>0</v>
      </c>
      <c r="ID18" s="71">
        <f>'План 1-2024'!CW18</f>
        <v>0</v>
      </c>
      <c r="IE18" s="71">
        <f>ФАКТ!CC9</f>
        <v>0</v>
      </c>
      <c r="IF18" s="188">
        <f t="shared" si="177"/>
        <v>0</v>
      </c>
      <c r="IG18" s="75">
        <f>'План 1-2024'!CX18</f>
        <v>0</v>
      </c>
      <c r="IH18" s="71">
        <f>ФАКТ!CD9</f>
        <v>0</v>
      </c>
      <c r="II18" s="71">
        <f>'План 1-2024'!CY18</f>
        <v>0</v>
      </c>
      <c r="IJ18" s="71">
        <f>ФАКТ!CE9</f>
        <v>0</v>
      </c>
      <c r="IK18" s="40">
        <f t="shared" si="178"/>
        <v>0</v>
      </c>
      <c r="IL18" s="75">
        <f t="shared" si="179"/>
        <v>100</v>
      </c>
      <c r="IM18" s="75">
        <f t="shared" si="180"/>
        <v>5</v>
      </c>
      <c r="IN18" s="136">
        <f t="shared" si="181"/>
        <v>15090.55</v>
      </c>
      <c r="IO18" s="134">
        <f t="shared" si="182"/>
        <v>1047.0999999999999</v>
      </c>
      <c r="IP18" s="110">
        <f>'План 1-2024'!DB18</f>
        <v>0</v>
      </c>
      <c r="IQ18" s="75">
        <f>ФАКТ!CF9</f>
        <v>0</v>
      </c>
      <c r="IR18" s="71">
        <f>'План 1-2024'!DC18</f>
        <v>0</v>
      </c>
      <c r="IS18" s="71">
        <f>ФАКТ!CG9</f>
        <v>0</v>
      </c>
      <c r="IT18" s="121">
        <f t="shared" si="183"/>
        <v>0</v>
      </c>
      <c r="IU18" s="119">
        <f>'План 1-2024'!DD18</f>
        <v>300</v>
      </c>
      <c r="IV18" s="72">
        <f>ФАКТ!CH9</f>
        <v>22</v>
      </c>
      <c r="IW18" s="73">
        <f>'План 1-2024'!DE18</f>
        <v>59737.2</v>
      </c>
      <c r="IX18" s="73">
        <f>ФАКТ!CI9</f>
        <v>4380.7280000000001</v>
      </c>
      <c r="IY18" s="74">
        <f t="shared" si="184"/>
        <v>7.3333333333333334E-2</v>
      </c>
      <c r="IZ18" s="164">
        <f>'План 1-2024'!DF18</f>
        <v>150</v>
      </c>
      <c r="JA18" s="72">
        <f>ФАКТ!CJ9</f>
        <v>10</v>
      </c>
      <c r="JB18" s="73">
        <f>'План 1-2024'!DG18</f>
        <v>34518.15</v>
      </c>
      <c r="JC18" s="73">
        <f>ФАКТ!CK9</f>
        <v>2301.21</v>
      </c>
      <c r="JD18" s="74">
        <f t="shared" si="185"/>
        <v>6.6666666666666666E-2</v>
      </c>
      <c r="JE18" s="164">
        <f>'План 1-2024'!DH18</f>
        <v>40</v>
      </c>
      <c r="JF18" s="72">
        <f>ФАКТ!CL9</f>
        <v>1</v>
      </c>
      <c r="JG18" s="73">
        <f>'План 1-2024'!DI18</f>
        <v>10433.48</v>
      </c>
      <c r="JH18" s="73">
        <f>ФАКТ!CM9</f>
        <v>260.83699999999999</v>
      </c>
      <c r="JI18" s="74">
        <f t="shared" si="186"/>
        <v>2.5000000000000001E-2</v>
      </c>
      <c r="JJ18" s="164">
        <f>'План 1-2024'!DJ18</f>
        <v>400</v>
      </c>
      <c r="JK18" s="72">
        <f>ФАКТ!CN9</f>
        <v>45</v>
      </c>
      <c r="JL18" s="73">
        <f>'План 1-2024'!DK18</f>
        <v>59188.800000000003</v>
      </c>
      <c r="JM18" s="73">
        <f>ФАКТ!CO9</f>
        <v>6658.74</v>
      </c>
      <c r="JN18" s="74">
        <f t="shared" si="187"/>
        <v>0.1125</v>
      </c>
      <c r="JO18" s="164">
        <f>'План 1-2024'!DL18</f>
        <v>150</v>
      </c>
      <c r="JP18" s="72">
        <f>ФАКТ!CP9</f>
        <v>12</v>
      </c>
      <c r="JQ18" s="73">
        <f>'План 1-2024'!DM18</f>
        <v>26851.95</v>
      </c>
      <c r="JR18" s="73">
        <f>ФАКТ!CQ9</f>
        <v>2148.1559999999999</v>
      </c>
      <c r="JS18" s="74">
        <f t="shared" si="188"/>
        <v>0.08</v>
      </c>
      <c r="JT18" s="164">
        <f>'План 1-2024'!DN18</f>
        <v>50</v>
      </c>
      <c r="JU18" s="72">
        <f>ФАКТ!CR9</f>
        <v>2</v>
      </c>
      <c r="JV18" s="73">
        <f>'План 1-2024'!DO18</f>
        <v>11143.8</v>
      </c>
      <c r="JW18" s="73">
        <f>ФАКТ!CS9</f>
        <v>445.75200000000001</v>
      </c>
      <c r="JX18" s="74">
        <f t="shared" si="189"/>
        <v>0.04</v>
      </c>
      <c r="JY18" s="164">
        <f>'План 1-2024'!DP18</f>
        <v>150</v>
      </c>
      <c r="JZ18" s="72">
        <f>ФАКТ!CT9</f>
        <v>1</v>
      </c>
      <c r="KA18" s="73">
        <f>'План 1-2024'!DQ18</f>
        <v>20547.3</v>
      </c>
      <c r="KB18" s="73">
        <f>ФАКТ!CU9</f>
        <v>136.982</v>
      </c>
      <c r="KC18" s="74">
        <f t="shared" si="190"/>
        <v>6.6666666666666671E-3</v>
      </c>
      <c r="KD18" s="164">
        <f>'План 1-2024'!DR18</f>
        <v>60</v>
      </c>
      <c r="KE18" s="72">
        <f>ФАКТ!CV9</f>
        <v>0</v>
      </c>
      <c r="KF18" s="73">
        <f>'План 1-2024'!DS18</f>
        <v>9758.4</v>
      </c>
      <c r="KG18" s="73">
        <f>ФАКТ!CW9</f>
        <v>0</v>
      </c>
      <c r="KH18" s="74">
        <f t="shared" si="191"/>
        <v>0</v>
      </c>
      <c r="KI18" s="164">
        <f>'План 1-2024'!DT18</f>
        <v>30</v>
      </c>
      <c r="KJ18" s="72">
        <f>ФАКТ!CX9</f>
        <v>0</v>
      </c>
      <c r="KK18" s="73">
        <f>'План 1-2024'!DU18</f>
        <v>6062.01</v>
      </c>
      <c r="KL18" s="73">
        <f>ФАКТ!CY9</f>
        <v>0</v>
      </c>
      <c r="KM18" s="74">
        <f t="shared" si="192"/>
        <v>0</v>
      </c>
      <c r="KN18" s="164">
        <f>'План 1-2024'!DV18</f>
        <v>0</v>
      </c>
      <c r="KO18" s="72">
        <f>ФАКТ!CZ9</f>
        <v>0</v>
      </c>
      <c r="KP18" s="73">
        <f>'План 1-2024'!DW18</f>
        <v>0</v>
      </c>
      <c r="KQ18" s="73">
        <f>ФАКТ!DA9</f>
        <v>0</v>
      </c>
      <c r="KR18" s="74">
        <f t="shared" si="193"/>
        <v>0</v>
      </c>
      <c r="KS18" s="164">
        <f>'План 1-2024'!DX18</f>
        <v>0</v>
      </c>
      <c r="KT18" s="72">
        <f>ФАКТ!DB9</f>
        <v>0</v>
      </c>
      <c r="KU18" s="73">
        <f>'План 1-2024'!DY18</f>
        <v>0</v>
      </c>
      <c r="KV18" s="73">
        <f>ФАКТ!DC9</f>
        <v>0</v>
      </c>
      <c r="KW18" s="74">
        <f t="shared" si="194"/>
        <v>0</v>
      </c>
      <c r="KX18" s="164">
        <f>'План 1-2024'!DZ18</f>
        <v>0</v>
      </c>
      <c r="KY18" s="72">
        <f>ФАКТ!DD9</f>
        <v>0</v>
      </c>
      <c r="KZ18" s="73">
        <f>'План 1-2024'!EA18</f>
        <v>0</v>
      </c>
      <c r="LA18" s="73">
        <f>ФАКТ!DE9</f>
        <v>0</v>
      </c>
      <c r="LB18" s="74">
        <f t="shared" si="195"/>
        <v>0</v>
      </c>
      <c r="LC18" s="72">
        <f>'План 1-2024'!EB18</f>
        <v>40</v>
      </c>
      <c r="LD18" s="72">
        <f>ФАКТ!DF9</f>
        <v>5</v>
      </c>
      <c r="LE18" s="73">
        <f>'План 1-2024'!EC18</f>
        <v>6840.44</v>
      </c>
      <c r="LF18" s="73">
        <f>ФАКТ!DG9</f>
        <v>855.05499999999995</v>
      </c>
      <c r="LG18" s="74">
        <f t="shared" si="196"/>
        <v>0.125</v>
      </c>
      <c r="LH18" s="169">
        <f>'План 1-2024'!ED18</f>
        <v>0</v>
      </c>
      <c r="LI18" s="139">
        <f>ФАКТ!DH9</f>
        <v>0</v>
      </c>
      <c r="LJ18" s="139">
        <f>'План 1-2024'!EE18</f>
        <v>0</v>
      </c>
      <c r="LK18" s="139">
        <f>ФАКТ!DI9</f>
        <v>0</v>
      </c>
      <c r="LL18" s="74">
        <f t="shared" si="197"/>
        <v>0</v>
      </c>
      <c r="LM18" s="139">
        <f>'План 1-2024'!EF18</f>
        <v>40</v>
      </c>
      <c r="LN18" s="139">
        <f>ФАКТ!DJ9</f>
        <v>2</v>
      </c>
      <c r="LO18" s="135">
        <f>'План 1-2024'!EG18</f>
        <v>10245.4</v>
      </c>
      <c r="LP18" s="140">
        <f>ФАКТ!DK9</f>
        <v>512.27</v>
      </c>
      <c r="LQ18" s="74">
        <f t="shared" si="198"/>
        <v>0.05</v>
      </c>
      <c r="LR18" s="169">
        <f>'План 1-2024'!EH18</f>
        <v>50</v>
      </c>
      <c r="LS18" s="139">
        <f>ФАКТ!DL9</f>
        <v>3</v>
      </c>
      <c r="LT18" s="135">
        <f>'План 1-2024'!EI18</f>
        <v>40600.65</v>
      </c>
      <c r="LU18" s="135">
        <f>ФАКТ!DM9</f>
        <v>2436.0390000000002</v>
      </c>
      <c r="LV18" s="74">
        <f t="shared" si="199"/>
        <v>0.06</v>
      </c>
      <c r="LW18" s="139">
        <f>'План 1-2024'!EJ18</f>
        <v>0</v>
      </c>
      <c r="LX18" s="139">
        <f>ФАКТ!DN9</f>
        <v>0</v>
      </c>
      <c r="LY18" s="135">
        <f>'План 1-2024'!EK18</f>
        <v>0</v>
      </c>
      <c r="LZ18" s="135">
        <f>ФАКТ!DO9</f>
        <v>0</v>
      </c>
      <c r="MA18" s="74">
        <f t="shared" si="200"/>
        <v>0</v>
      </c>
      <c r="MB18" s="139">
        <f>'План 1-2024'!EL18</f>
        <v>0</v>
      </c>
      <c r="MC18" s="139">
        <f>ФАКТ!DP9</f>
        <v>0</v>
      </c>
      <c r="MD18" s="135">
        <f>'План 1-2024'!EM18</f>
        <v>0</v>
      </c>
      <c r="ME18" s="135">
        <f>ФАКТ!DQ9</f>
        <v>0</v>
      </c>
      <c r="MF18" s="74">
        <f t="shared" si="201"/>
        <v>0</v>
      </c>
      <c r="MG18" s="139">
        <f>'План 1-2024'!EN18</f>
        <v>0</v>
      </c>
      <c r="MH18" s="139">
        <f>ФАКТ!DR9</f>
        <v>0</v>
      </c>
      <c r="MI18" s="135">
        <f>'План 1-2024'!EO18</f>
        <v>0</v>
      </c>
      <c r="MJ18" s="135">
        <f>ФАКТ!DS9</f>
        <v>0</v>
      </c>
      <c r="MK18" s="74">
        <f t="shared" si="202"/>
        <v>0</v>
      </c>
      <c r="ML18" s="139">
        <f>'План 1-2024'!EP18</f>
        <v>0</v>
      </c>
      <c r="MM18" s="139">
        <f>ФАКТ!DT9</f>
        <v>0</v>
      </c>
      <c r="MN18" s="135">
        <f>'План 1-2024'!EQ18</f>
        <v>0</v>
      </c>
      <c r="MO18" s="135">
        <f>ФАКТ!DU9</f>
        <v>0</v>
      </c>
      <c r="MP18" s="74">
        <f t="shared" si="203"/>
        <v>0</v>
      </c>
      <c r="MQ18" s="139">
        <f>'План 1-2024'!ER18</f>
        <v>0</v>
      </c>
      <c r="MR18" s="139">
        <f>ФАКТ!DV9</f>
        <v>0</v>
      </c>
      <c r="MS18" s="135">
        <f>'План 1-2024'!ES18</f>
        <v>0</v>
      </c>
      <c r="MT18" s="135">
        <f>ФАКТ!DW9</f>
        <v>0</v>
      </c>
      <c r="MU18" s="190">
        <f t="shared" si="204"/>
        <v>0</v>
      </c>
      <c r="MV18" s="139">
        <f>'План 1-2024'!ET18</f>
        <v>0</v>
      </c>
      <c r="MW18" s="139">
        <f>ФАКТ!DX9</f>
        <v>0</v>
      </c>
      <c r="MX18" s="135">
        <f>'План 1-2024'!EU18</f>
        <v>0</v>
      </c>
      <c r="MY18" s="135">
        <f>ФАКТ!DY9</f>
        <v>0</v>
      </c>
      <c r="MZ18" s="74">
        <f t="shared" si="205"/>
        <v>0</v>
      </c>
      <c r="NA18" s="82">
        <f t="shared" si="206"/>
        <v>1460</v>
      </c>
      <c r="NB18" s="82">
        <f t="shared" si="207"/>
        <v>103</v>
      </c>
      <c r="NC18" s="73">
        <f t="shared" si="208"/>
        <v>295927.58</v>
      </c>
      <c r="ND18" s="120">
        <f t="shared" si="209"/>
        <v>20135.769</v>
      </c>
      <c r="NE18" s="110">
        <f>'План 1-2024'!EX18</f>
        <v>0</v>
      </c>
      <c r="NF18" s="75">
        <f>ФАКТ!DZ9</f>
        <v>0</v>
      </c>
      <c r="NG18" s="71">
        <f>'План 1-2024'!EY18</f>
        <v>0</v>
      </c>
      <c r="NH18" s="71">
        <f>ФАКТ!EA9</f>
        <v>0</v>
      </c>
      <c r="NI18" s="40">
        <f t="shared" si="210"/>
        <v>0</v>
      </c>
      <c r="NJ18" s="191">
        <f>'План 1-2024'!EZ18</f>
        <v>0</v>
      </c>
      <c r="NK18" s="141">
        <f>ФАКТ!EB9</f>
        <v>0</v>
      </c>
      <c r="NL18" s="141">
        <f>'План 1-2024'!FA18</f>
        <v>0</v>
      </c>
      <c r="NM18" s="141">
        <f>ФАКТ!EC9</f>
        <v>0</v>
      </c>
      <c r="NN18" s="40">
        <f t="shared" si="211"/>
        <v>0</v>
      </c>
      <c r="NO18" s="76">
        <f t="shared" si="212"/>
        <v>0</v>
      </c>
      <c r="NP18" s="76">
        <f t="shared" si="213"/>
        <v>0</v>
      </c>
      <c r="NQ18" s="77">
        <f t="shared" si="214"/>
        <v>0</v>
      </c>
      <c r="NR18" s="127">
        <f t="shared" si="215"/>
        <v>0</v>
      </c>
      <c r="NS18" s="110">
        <f>'План 1-2024'!FD18</f>
        <v>35</v>
      </c>
      <c r="NT18" s="75">
        <f>ФАКТ!ED9</f>
        <v>0</v>
      </c>
      <c r="NU18" s="71">
        <f>'План 1-2024'!FE18</f>
        <v>5799.8149999999996</v>
      </c>
      <c r="NV18" s="71">
        <f>ФАКТ!EE9</f>
        <v>0</v>
      </c>
      <c r="NW18" s="40">
        <f t="shared" si="216"/>
        <v>0</v>
      </c>
      <c r="NX18" s="165">
        <f>'План 1-2024'!FF18</f>
        <v>12</v>
      </c>
      <c r="NY18" s="75">
        <f>ФАКТ!EF9</f>
        <v>0</v>
      </c>
      <c r="NZ18" s="71">
        <f>'План 1-2024'!FG18</f>
        <v>4068.8879999999999</v>
      </c>
      <c r="OA18" s="71">
        <f>ФАКТ!EG9</f>
        <v>0</v>
      </c>
      <c r="OB18" s="40">
        <f t="shared" si="217"/>
        <v>0</v>
      </c>
      <c r="OC18" s="165">
        <f>'План 1-2024'!FH18</f>
        <v>0</v>
      </c>
      <c r="OD18" s="75">
        <f>ФАКТ!EH9</f>
        <v>0</v>
      </c>
      <c r="OE18" s="71">
        <f>'План 1-2024'!FI18</f>
        <v>0</v>
      </c>
      <c r="OF18" s="71">
        <f>ФАКТ!EI9</f>
        <v>0</v>
      </c>
      <c r="OG18" s="40">
        <f t="shared" si="218"/>
        <v>0</v>
      </c>
      <c r="OH18" s="165">
        <f>'План 1-2024'!FJ18</f>
        <v>180</v>
      </c>
      <c r="OI18" s="75">
        <f>ФАКТ!EJ9</f>
        <v>0</v>
      </c>
      <c r="OJ18" s="71">
        <f>'План 1-2024'!FK18</f>
        <v>47259</v>
      </c>
      <c r="OK18" s="71">
        <f>ФАКТ!EK9</f>
        <v>0</v>
      </c>
      <c r="OL18" s="40">
        <f t="shared" si="219"/>
        <v>0</v>
      </c>
      <c r="OM18" s="165">
        <f>'План 1-2024'!FL18</f>
        <v>0</v>
      </c>
      <c r="ON18" s="75">
        <f>ФАКТ!EL9</f>
        <v>0</v>
      </c>
      <c r="OO18" s="71">
        <f>'План 1-2024'!FM18</f>
        <v>0</v>
      </c>
      <c r="OP18" s="71">
        <f>ФАКТ!EM9</f>
        <v>0</v>
      </c>
      <c r="OQ18" s="40">
        <f t="shared" si="220"/>
        <v>0</v>
      </c>
      <c r="OR18" s="165">
        <f>'План 1-2024'!FN18</f>
        <v>0</v>
      </c>
      <c r="OS18" s="75">
        <f>ФАКТ!EN9</f>
        <v>0</v>
      </c>
      <c r="OT18" s="71">
        <f>'План 1-2024'!FO18</f>
        <v>0</v>
      </c>
      <c r="OU18" s="71">
        <f>ФАКТ!EO9</f>
        <v>0</v>
      </c>
      <c r="OV18" s="40">
        <f t="shared" si="221"/>
        <v>0</v>
      </c>
      <c r="OW18" s="165">
        <f>'План 1-2024'!FP18</f>
        <v>0</v>
      </c>
      <c r="OX18" s="75">
        <f>ФАКТ!EP9</f>
        <v>0</v>
      </c>
      <c r="OY18" s="71">
        <f>'План 1-2024'!FQ18</f>
        <v>0</v>
      </c>
      <c r="OZ18" s="71">
        <f>ФАКТ!EQ9</f>
        <v>0</v>
      </c>
      <c r="PA18" s="40">
        <f t="shared" si="222"/>
        <v>0</v>
      </c>
      <c r="PB18" s="76">
        <f t="shared" si="223"/>
        <v>227</v>
      </c>
      <c r="PC18" s="76">
        <f t="shared" si="224"/>
        <v>0</v>
      </c>
      <c r="PD18" s="77">
        <f t="shared" si="225"/>
        <v>57127.703000000001</v>
      </c>
      <c r="PE18" s="127">
        <f t="shared" si="226"/>
        <v>0</v>
      </c>
      <c r="PF18" s="110">
        <f>'План 1-2024'!FT18</f>
        <v>0</v>
      </c>
      <c r="PG18" s="75">
        <f>ФАКТ!ER9</f>
        <v>0</v>
      </c>
      <c r="PH18" s="71">
        <f>'План 1-2024'!FU18</f>
        <v>0</v>
      </c>
      <c r="PI18" s="71">
        <f>ФАКТ!ES9</f>
        <v>0</v>
      </c>
      <c r="PJ18" s="40">
        <f t="shared" si="227"/>
        <v>0</v>
      </c>
      <c r="PK18" s="165">
        <f>'План 1-2024'!FV18</f>
        <v>0</v>
      </c>
      <c r="PL18" s="75">
        <f>ФАКТ!ET9</f>
        <v>0</v>
      </c>
      <c r="PM18" s="71">
        <f>'План 1-2024'!FW18</f>
        <v>0</v>
      </c>
      <c r="PN18" s="71">
        <f>ФАКТ!EU9</f>
        <v>0</v>
      </c>
      <c r="PO18" s="40">
        <f t="shared" si="228"/>
        <v>0</v>
      </c>
      <c r="PP18" s="165">
        <f>'План 1-2024'!FX18</f>
        <v>0</v>
      </c>
      <c r="PQ18" s="75">
        <f>ФАКТ!EV9</f>
        <v>0</v>
      </c>
      <c r="PR18" s="71">
        <f>'План 1-2024'!FY18</f>
        <v>0</v>
      </c>
      <c r="PS18" s="71">
        <f>ФАКТ!EW9</f>
        <v>0</v>
      </c>
      <c r="PT18" s="40">
        <f t="shared" si="229"/>
        <v>0</v>
      </c>
      <c r="PU18" s="76">
        <f t="shared" si="230"/>
        <v>0</v>
      </c>
      <c r="PV18" s="76">
        <f t="shared" si="231"/>
        <v>0</v>
      </c>
      <c r="PW18" s="77">
        <f t="shared" si="232"/>
        <v>0</v>
      </c>
      <c r="PX18" s="111">
        <f t="shared" si="233"/>
        <v>0</v>
      </c>
      <c r="PY18" s="119">
        <f>'План 1-2024'!GB18</f>
        <v>0</v>
      </c>
      <c r="PZ18" s="165">
        <f>ФАКТ!EX9</f>
        <v>0</v>
      </c>
      <c r="QA18" s="136">
        <f>'План 1-2024'!GC18</f>
        <v>0</v>
      </c>
      <c r="QB18" s="136">
        <f>ФАКТ!EY9</f>
        <v>0</v>
      </c>
      <c r="QC18" s="40">
        <f t="shared" si="234"/>
        <v>0</v>
      </c>
      <c r="QD18" s="76">
        <f>'План 1-2024'!GD18</f>
        <v>0</v>
      </c>
      <c r="QE18" s="76">
        <f>ФАКТ!EZ9</f>
        <v>0</v>
      </c>
      <c r="QF18" s="138">
        <f>'План 1-2024'!GE18</f>
        <v>0</v>
      </c>
      <c r="QG18" s="138">
        <f>ФАКТ!FA9</f>
        <v>0</v>
      </c>
      <c r="QH18" s="40">
        <f t="shared" si="235"/>
        <v>0</v>
      </c>
      <c r="QI18" s="76">
        <f t="shared" si="236"/>
        <v>0</v>
      </c>
      <c r="QJ18" s="76">
        <f t="shared" si="237"/>
        <v>0</v>
      </c>
      <c r="QK18" s="136">
        <f t="shared" si="238"/>
        <v>0</v>
      </c>
      <c r="QL18" s="162">
        <f t="shared" si="239"/>
        <v>0</v>
      </c>
      <c r="QM18" s="110">
        <f>'План 1-2024'!GH18</f>
        <v>0</v>
      </c>
      <c r="QN18" s="75">
        <f>ФАКТ!FB9</f>
        <v>0</v>
      </c>
      <c r="QO18" s="71">
        <f>'План 1-2024'!GI18</f>
        <v>0</v>
      </c>
      <c r="QP18" s="71">
        <f>ФАКТ!FC9</f>
        <v>0</v>
      </c>
      <c r="QQ18" s="121">
        <f t="shared" si="240"/>
        <v>0</v>
      </c>
      <c r="QR18" s="110">
        <f>'План 1-2024'!GJ18</f>
        <v>6</v>
      </c>
      <c r="QS18" s="75">
        <f>ФАКТ!FD9</f>
        <v>0</v>
      </c>
      <c r="QT18" s="71">
        <f>'План 1-2024'!GK18</f>
        <v>1372.704</v>
      </c>
      <c r="QU18" s="71">
        <f>ФАКТ!FE9</f>
        <v>0</v>
      </c>
      <c r="QV18" s="40">
        <f t="shared" si="241"/>
        <v>0</v>
      </c>
      <c r="QW18" s="75">
        <f>'План 1-2024'!GL18</f>
        <v>0</v>
      </c>
      <c r="QX18" s="75">
        <f>ФАКТ!FF9</f>
        <v>0</v>
      </c>
      <c r="QY18" s="71">
        <f>'План 1-2024'!GM18</f>
        <v>0</v>
      </c>
      <c r="QZ18" s="71">
        <f>ФАКТ!FG9</f>
        <v>0</v>
      </c>
      <c r="RA18" s="40">
        <f t="shared" si="242"/>
        <v>0</v>
      </c>
      <c r="RB18" s="76">
        <f t="shared" si="243"/>
        <v>6</v>
      </c>
      <c r="RC18" s="76">
        <f t="shared" si="244"/>
        <v>0</v>
      </c>
      <c r="RD18" s="77">
        <f t="shared" si="245"/>
        <v>1372.704</v>
      </c>
      <c r="RE18" s="127">
        <f t="shared" si="246"/>
        <v>0</v>
      </c>
    </row>
    <row r="19" spans="1:473" s="39" customFormat="1">
      <c r="A19" s="132">
        <v>630063</v>
      </c>
      <c r="B19" s="37">
        <v>5002</v>
      </c>
      <c r="C19" s="133" t="s">
        <v>34</v>
      </c>
      <c r="D19" s="72">
        <f t="shared" si="0"/>
        <v>584</v>
      </c>
      <c r="E19" s="72">
        <f t="shared" si="1"/>
        <v>2</v>
      </c>
      <c r="F19" s="73">
        <f t="shared" si="2"/>
        <v>200389.93100000001</v>
      </c>
      <c r="G19" s="73">
        <f t="shared" si="3"/>
        <v>2606.076</v>
      </c>
      <c r="H19" s="121">
        <f t="shared" si="105"/>
        <v>3.4246575342465752E-3</v>
      </c>
      <c r="I19" s="119">
        <f>'План 1-2024'!F19</f>
        <v>0</v>
      </c>
      <c r="J19" s="72">
        <f>ФАКТ!B10</f>
        <v>0</v>
      </c>
      <c r="K19" s="73">
        <f>'План 1-2024'!G19</f>
        <v>0</v>
      </c>
      <c r="L19" s="73">
        <f>ФАКТ!C10</f>
        <v>0</v>
      </c>
      <c r="M19" s="74">
        <f t="shared" si="106"/>
        <v>0</v>
      </c>
      <c r="N19" s="72">
        <f>'План 1-2024'!H19</f>
        <v>0</v>
      </c>
      <c r="O19" s="72">
        <f>ФАКТ!D10</f>
        <v>0</v>
      </c>
      <c r="P19" s="73">
        <f>'План 1-2024'!I19</f>
        <v>0</v>
      </c>
      <c r="Q19" s="73">
        <f>ФАКТ!E10</f>
        <v>0</v>
      </c>
      <c r="R19" s="74">
        <f t="shared" si="107"/>
        <v>0</v>
      </c>
      <c r="S19" s="72">
        <f>'План 1-2024'!J19</f>
        <v>0</v>
      </c>
      <c r="T19" s="72">
        <f>ФАКТ!F10</f>
        <v>0</v>
      </c>
      <c r="U19" s="73">
        <f>'План 1-2024'!K19</f>
        <v>0</v>
      </c>
      <c r="V19" s="73">
        <f>ФАКТ!G10</f>
        <v>0</v>
      </c>
      <c r="W19" s="74">
        <f t="shared" si="108"/>
        <v>0</v>
      </c>
      <c r="X19" s="72">
        <f>[18]Лист1!$L$13</f>
        <v>0</v>
      </c>
      <c r="Y19" s="72">
        <f>ФАКТ!H10</f>
        <v>0</v>
      </c>
      <c r="Z19" s="73">
        <f>'План 1-2024'!M19</f>
        <v>0</v>
      </c>
      <c r="AA19" s="73">
        <f>ФАКТ!I10</f>
        <v>0</v>
      </c>
      <c r="AB19" s="74">
        <f t="shared" si="109"/>
        <v>0</v>
      </c>
      <c r="AC19" s="72">
        <f t="shared" si="110"/>
        <v>0</v>
      </c>
      <c r="AD19" s="72">
        <f t="shared" si="111"/>
        <v>0</v>
      </c>
      <c r="AE19" s="73">
        <f t="shared" si="112"/>
        <v>0</v>
      </c>
      <c r="AF19" s="187">
        <f t="shared" si="113"/>
        <v>0</v>
      </c>
      <c r="AG19" s="110">
        <f>'План 1-2024'!P19</f>
        <v>0</v>
      </c>
      <c r="AH19" s="75">
        <f>ФАКТ!J10</f>
        <v>0</v>
      </c>
      <c r="AI19" s="71">
        <f>'План 1-2024'!Q19</f>
        <v>0</v>
      </c>
      <c r="AJ19" s="71">
        <f>ФАКТ!K10</f>
        <v>0</v>
      </c>
      <c r="AK19" s="121">
        <f t="shared" si="114"/>
        <v>0</v>
      </c>
      <c r="AL19" s="110">
        <f>'План 1-2024'!R19</f>
        <v>0</v>
      </c>
      <c r="AM19" s="75">
        <f>ФАКТ!L10</f>
        <v>0</v>
      </c>
      <c r="AN19" s="71">
        <f>'План 1-2024'!S19</f>
        <v>0</v>
      </c>
      <c r="AO19" s="71">
        <f>ФАКТ!M10</f>
        <v>0</v>
      </c>
      <c r="AP19" s="40">
        <f t="shared" si="115"/>
        <v>0</v>
      </c>
      <c r="AQ19" s="75">
        <f>'План 1-2024'!T19</f>
        <v>0</v>
      </c>
      <c r="AR19" s="75">
        <f>ФАКТ!N10</f>
        <v>0</v>
      </c>
      <c r="AS19" s="71">
        <f>'План 1-2024'!U19</f>
        <v>0</v>
      </c>
      <c r="AT19" s="71">
        <f>ФАКТ!O10</f>
        <v>0</v>
      </c>
      <c r="AU19" s="40">
        <f t="shared" si="116"/>
        <v>0</v>
      </c>
      <c r="AV19" s="76">
        <f t="shared" si="117"/>
        <v>0</v>
      </c>
      <c r="AW19" s="76">
        <f t="shared" si="118"/>
        <v>0</v>
      </c>
      <c r="AX19" s="77">
        <f t="shared" si="119"/>
        <v>0</v>
      </c>
      <c r="AY19" s="127">
        <f t="shared" si="120"/>
        <v>0</v>
      </c>
      <c r="AZ19" s="110">
        <f>'План 1-2024'!X19</f>
        <v>0</v>
      </c>
      <c r="BA19" s="75">
        <f>ФАКТ!P10</f>
        <v>0</v>
      </c>
      <c r="BB19" s="71">
        <f>'План 1-2024'!Y19</f>
        <v>0</v>
      </c>
      <c r="BC19" s="71">
        <f>ФАКТ!Q10</f>
        <v>0</v>
      </c>
      <c r="BD19" s="121">
        <f t="shared" si="121"/>
        <v>0</v>
      </c>
      <c r="BE19" s="110">
        <f>'План 1-2024'!Z19</f>
        <v>0</v>
      </c>
      <c r="BF19" s="75">
        <f>ФАКТ!R10</f>
        <v>0</v>
      </c>
      <c r="BG19" s="71">
        <f>'План 1-2024'!AA19</f>
        <v>0</v>
      </c>
      <c r="BH19" s="71">
        <f>ФАКТ!S10</f>
        <v>0</v>
      </c>
      <c r="BI19" s="121">
        <f t="shared" si="122"/>
        <v>0</v>
      </c>
      <c r="BJ19" s="110">
        <f>'План 1-2024'!AB19</f>
        <v>70</v>
      </c>
      <c r="BK19" s="75">
        <f>ФАКТ!T10</f>
        <v>1</v>
      </c>
      <c r="BL19" s="71">
        <f>'План 1-2024'!AC19</f>
        <v>46766.16</v>
      </c>
      <c r="BM19" s="71">
        <f>ФАКТ!U10</f>
        <v>668.08799999999997</v>
      </c>
      <c r="BN19" s="40">
        <f t="shared" si="123"/>
        <v>1.4285714285714285E-2</v>
      </c>
      <c r="BO19" s="75">
        <f>'План 1-2024'!AD19</f>
        <v>21</v>
      </c>
      <c r="BP19" s="75">
        <f>ФАКТ!V10</f>
        <v>1</v>
      </c>
      <c r="BQ19" s="71">
        <f>'План 1-2024'!AE19</f>
        <v>40697.748</v>
      </c>
      <c r="BR19" s="71">
        <f>ФАКТ!W10</f>
        <v>1937.9880000000001</v>
      </c>
      <c r="BS19" s="40">
        <f t="shared" si="124"/>
        <v>4.7619047619047616E-2</v>
      </c>
      <c r="BT19" s="76">
        <f t="shared" si="125"/>
        <v>91</v>
      </c>
      <c r="BU19" s="76">
        <f t="shared" si="126"/>
        <v>2</v>
      </c>
      <c r="BV19" s="77">
        <f t="shared" si="127"/>
        <v>87463.907999999996</v>
      </c>
      <c r="BW19" s="111">
        <f t="shared" si="128"/>
        <v>2606.076</v>
      </c>
      <c r="BX19" s="110">
        <f>'План 1-2024'!AH19</f>
        <v>150</v>
      </c>
      <c r="BY19" s="75">
        <f>ФАКТ!X10</f>
        <v>0</v>
      </c>
      <c r="BZ19" s="71">
        <f>'План 1-2024'!AI19</f>
        <v>30005.55</v>
      </c>
      <c r="CA19" s="71">
        <f>ФАКТ!Y10</f>
        <v>0</v>
      </c>
      <c r="CB19" s="40">
        <f t="shared" si="129"/>
        <v>0</v>
      </c>
      <c r="CC19" s="75">
        <f>'План 1-2024'!AJ19</f>
        <v>0</v>
      </c>
      <c r="CD19" s="75">
        <f>ФАКТ!Z10</f>
        <v>0</v>
      </c>
      <c r="CE19" s="71">
        <f>'План 1-2024'!AK19</f>
        <v>0</v>
      </c>
      <c r="CF19" s="71">
        <f>ФАКТ!AA10</f>
        <v>0</v>
      </c>
      <c r="CG19" s="40">
        <f t="shared" si="130"/>
        <v>0</v>
      </c>
      <c r="CH19" s="75">
        <f>'План 1-2024'!AL19</f>
        <v>0</v>
      </c>
      <c r="CI19" s="75">
        <f>ФАКТ!AB10</f>
        <v>0</v>
      </c>
      <c r="CJ19" s="71">
        <f>'План 1-2024'!AM19</f>
        <v>0</v>
      </c>
      <c r="CK19" s="71">
        <f>ФАКТ!AC10</f>
        <v>0</v>
      </c>
      <c r="CL19" s="40">
        <f t="shared" si="131"/>
        <v>0</v>
      </c>
      <c r="CM19" s="75">
        <f>'План 1-2024'!AN19</f>
        <v>0</v>
      </c>
      <c r="CN19" s="75">
        <f>ФАКТ!AD10</f>
        <v>0</v>
      </c>
      <c r="CO19" s="71">
        <f>'План 1-2024'!AO19</f>
        <v>0</v>
      </c>
      <c r="CP19" s="71">
        <f>ФАКТ!AE10</f>
        <v>0</v>
      </c>
      <c r="CQ19" s="40">
        <f t="shared" si="132"/>
        <v>0</v>
      </c>
      <c r="CR19" s="75">
        <f>'План 1-2024'!AP19</f>
        <v>60</v>
      </c>
      <c r="CS19" s="75">
        <f>ФАКТ!AF10</f>
        <v>0</v>
      </c>
      <c r="CT19" s="71">
        <f>'План 1-2024'!AQ19</f>
        <v>21888.3</v>
      </c>
      <c r="CU19" s="71">
        <f>ФАКТ!AG10</f>
        <v>0</v>
      </c>
      <c r="CV19" s="40">
        <f t="shared" si="133"/>
        <v>0</v>
      </c>
      <c r="CW19" s="75">
        <f>'План 1-2024'!AR19</f>
        <v>0</v>
      </c>
      <c r="CX19" s="75">
        <f>ФАКТ!AH10</f>
        <v>0</v>
      </c>
      <c r="CY19" s="71">
        <f>'План 1-2024'!AS19</f>
        <v>0</v>
      </c>
      <c r="CZ19" s="71">
        <f>ФАКТ!AI10</f>
        <v>0</v>
      </c>
      <c r="DA19" s="40">
        <f t="shared" si="134"/>
        <v>0</v>
      </c>
      <c r="DB19" s="76">
        <f t="shared" si="135"/>
        <v>210</v>
      </c>
      <c r="DC19" s="76">
        <f t="shared" si="136"/>
        <v>0</v>
      </c>
      <c r="DD19" s="77">
        <f t="shared" si="137"/>
        <v>51893.85</v>
      </c>
      <c r="DE19" s="127">
        <f t="shared" si="138"/>
        <v>0</v>
      </c>
      <c r="DF19" s="110">
        <f>'План 1-2024'!AV19</f>
        <v>0</v>
      </c>
      <c r="DG19" s="75">
        <f>ФАКТ!AJ10</f>
        <v>0</v>
      </c>
      <c r="DH19" s="71">
        <f>'План 1-2024'!AW19</f>
        <v>0</v>
      </c>
      <c r="DI19" s="71">
        <f>ФАКТ!AK10</f>
        <v>0</v>
      </c>
      <c r="DJ19" s="40">
        <f t="shared" si="139"/>
        <v>0</v>
      </c>
      <c r="DK19" s="75">
        <f>'План 1-2024'!AX19</f>
        <v>0</v>
      </c>
      <c r="DL19" s="75">
        <f>ФАКТ!AL10</f>
        <v>0</v>
      </c>
      <c r="DM19" s="71">
        <f>'План 1-2024'!AY19</f>
        <v>0</v>
      </c>
      <c r="DN19" s="71">
        <f>ФАКТ!AM10</f>
        <v>0</v>
      </c>
      <c r="DO19" s="40">
        <f t="shared" si="140"/>
        <v>0</v>
      </c>
      <c r="DP19" s="76">
        <f t="shared" si="141"/>
        <v>0</v>
      </c>
      <c r="DQ19" s="76">
        <f t="shared" si="142"/>
        <v>0</v>
      </c>
      <c r="DR19" s="77">
        <f t="shared" si="143"/>
        <v>0</v>
      </c>
      <c r="DS19" s="127">
        <f t="shared" si="144"/>
        <v>0</v>
      </c>
      <c r="DT19" s="110">
        <f>'План 1-2024'!BB19</f>
        <v>0</v>
      </c>
      <c r="DU19" s="75">
        <f>ФАКТ!AN10</f>
        <v>0</v>
      </c>
      <c r="DV19" s="71">
        <f>'План 1-2024'!BC19</f>
        <v>0</v>
      </c>
      <c r="DW19" s="71">
        <f>ФАКТ!AO10</f>
        <v>0</v>
      </c>
      <c r="DX19" s="40">
        <f t="shared" si="145"/>
        <v>0</v>
      </c>
      <c r="DY19" s="75">
        <f>'План 1-2024'!BD19</f>
        <v>0</v>
      </c>
      <c r="DZ19" s="75">
        <f>ФАКТ!AP10</f>
        <v>0</v>
      </c>
      <c r="EA19" s="71">
        <f>'План 1-2024'!BE19</f>
        <v>0</v>
      </c>
      <c r="EB19" s="71">
        <f>ФАКТ!AQ10</f>
        <v>0</v>
      </c>
      <c r="EC19" s="40">
        <f t="shared" si="146"/>
        <v>0</v>
      </c>
      <c r="ED19" s="75">
        <f>'План 1-2024'!BF19</f>
        <v>0</v>
      </c>
      <c r="EE19" s="75">
        <f>ФАКТ!AR10</f>
        <v>0</v>
      </c>
      <c r="EF19" s="71">
        <f>'План 1-2024'!BG19</f>
        <v>0</v>
      </c>
      <c r="EG19" s="71">
        <f>ФАКТ!AS10</f>
        <v>0</v>
      </c>
      <c r="EH19" s="40">
        <f t="shared" si="147"/>
        <v>0</v>
      </c>
      <c r="EI19" s="75">
        <f>'План 1-2024'!BH19</f>
        <v>0</v>
      </c>
      <c r="EJ19" s="75">
        <f>ФАКТ!AT10</f>
        <v>0</v>
      </c>
      <c r="EK19" s="71">
        <f>'План 1-2024'!BI19</f>
        <v>0</v>
      </c>
      <c r="EL19" s="71">
        <f>ФАКТ!AU10</f>
        <v>0</v>
      </c>
      <c r="EM19" s="40">
        <f t="shared" si="148"/>
        <v>0</v>
      </c>
      <c r="EN19" s="75">
        <f>'План 1-2024'!BJ19</f>
        <v>0</v>
      </c>
      <c r="EO19" s="75">
        <f>ФАКТ!AV10</f>
        <v>0</v>
      </c>
      <c r="EP19" s="71">
        <f>'План 1-2024'!BK19</f>
        <v>0</v>
      </c>
      <c r="EQ19" s="71">
        <f>ФАКТ!AW10</f>
        <v>0</v>
      </c>
      <c r="ER19" s="40">
        <f t="shared" si="149"/>
        <v>0</v>
      </c>
      <c r="ES19" s="75">
        <f>'План 1-2024'!BL19</f>
        <v>0</v>
      </c>
      <c r="ET19" s="75">
        <f>ФАКТ!AX10</f>
        <v>0</v>
      </c>
      <c r="EU19" s="71">
        <f>'План 1-2024'!BM19</f>
        <v>0</v>
      </c>
      <c r="EV19" s="71">
        <f>ФАКТ!AY10</f>
        <v>0</v>
      </c>
      <c r="EW19" s="40">
        <f t="shared" si="150"/>
        <v>0</v>
      </c>
      <c r="EX19" s="76">
        <f>'План 1-2024'!BN19</f>
        <v>0</v>
      </c>
      <c r="EY19" s="76">
        <f>ФАКТ!AZ10</f>
        <v>0</v>
      </c>
      <c r="EZ19" s="137">
        <f>'План 1-2024'!BO19</f>
        <v>0</v>
      </c>
      <c r="FA19" s="76">
        <f>ФАКТ!BA10</f>
        <v>0</v>
      </c>
      <c r="FB19" s="40">
        <f t="shared" si="151"/>
        <v>0</v>
      </c>
      <c r="FC19" s="76">
        <f t="shared" si="152"/>
        <v>0</v>
      </c>
      <c r="FD19" s="76">
        <f t="shared" si="153"/>
        <v>0</v>
      </c>
      <c r="FE19" s="136">
        <f t="shared" si="154"/>
        <v>0</v>
      </c>
      <c r="FF19" s="128">
        <f t="shared" si="155"/>
        <v>0</v>
      </c>
      <c r="FG19" s="110">
        <f>'План 1-2024'!BR19</f>
        <v>0</v>
      </c>
      <c r="FH19" s="75">
        <f>ФАКТ!BB10</f>
        <v>0</v>
      </c>
      <c r="FI19" s="71">
        <f>'План 1-2024'!BS19</f>
        <v>0</v>
      </c>
      <c r="FJ19" s="71">
        <f>ФАКТ!BC10</f>
        <v>0</v>
      </c>
      <c r="FK19" s="40">
        <f t="shared" si="156"/>
        <v>0</v>
      </c>
      <c r="FL19" s="75">
        <f>'План 1-2024'!BT19</f>
        <v>0</v>
      </c>
      <c r="FM19" s="75">
        <f>ФАКТ!BD10</f>
        <v>0</v>
      </c>
      <c r="FN19" s="71">
        <f>'План 1-2024'!BU19</f>
        <v>0</v>
      </c>
      <c r="FO19" s="71">
        <f>ФАКТ!BE10</f>
        <v>0</v>
      </c>
      <c r="FP19" s="40">
        <f t="shared" si="157"/>
        <v>0</v>
      </c>
      <c r="FQ19" s="75">
        <f>'План 1-2024'!BV19</f>
        <v>0</v>
      </c>
      <c r="FR19" s="75">
        <f>ФАКТ!BF10</f>
        <v>0</v>
      </c>
      <c r="FS19" s="71">
        <f>'План 1-2024'!BW19</f>
        <v>0</v>
      </c>
      <c r="FT19" s="71">
        <f>ФАКТ!BG10</f>
        <v>0</v>
      </c>
      <c r="FU19" s="40">
        <f t="shared" si="158"/>
        <v>0</v>
      </c>
      <c r="FV19" s="76">
        <f t="shared" si="159"/>
        <v>0</v>
      </c>
      <c r="FW19" s="76">
        <f t="shared" si="160"/>
        <v>0</v>
      </c>
      <c r="FX19" s="71">
        <f t="shared" si="161"/>
        <v>0</v>
      </c>
      <c r="FY19" s="127">
        <f t="shared" si="162"/>
        <v>0</v>
      </c>
      <c r="FZ19" s="110">
        <f>'План 1-2024'!BZ19</f>
        <v>0</v>
      </c>
      <c r="GA19" s="75">
        <f>ФАКТ!BH10</f>
        <v>0</v>
      </c>
      <c r="GB19" s="71">
        <f>'План 1-2024'!CA19</f>
        <v>0</v>
      </c>
      <c r="GC19" s="71">
        <f>ФАКТ!BI10</f>
        <v>0</v>
      </c>
      <c r="GD19" s="40">
        <f t="shared" si="163"/>
        <v>0</v>
      </c>
      <c r="GE19" s="75">
        <f>'План 1-2024'!CB19</f>
        <v>0</v>
      </c>
      <c r="GF19" s="75">
        <f>ФАКТ!BJ10</f>
        <v>0</v>
      </c>
      <c r="GG19" s="71">
        <f>'План 1-2024'!CC19</f>
        <v>0</v>
      </c>
      <c r="GH19" s="71">
        <f>ФАКТ!BK10</f>
        <v>0</v>
      </c>
      <c r="GI19" s="40">
        <f t="shared" si="164"/>
        <v>0</v>
      </c>
      <c r="GJ19" s="75">
        <f>'План 1-2024'!CD19</f>
        <v>0</v>
      </c>
      <c r="GK19" s="75">
        <f>ФАКТ!BL10</f>
        <v>0</v>
      </c>
      <c r="GL19" s="75">
        <f>'План 1-2024'!CG19</f>
        <v>0</v>
      </c>
      <c r="GM19" s="75">
        <f>ФАКТ!BM10</f>
        <v>0</v>
      </c>
      <c r="GN19" s="40">
        <f t="shared" si="165"/>
        <v>0</v>
      </c>
      <c r="GO19" s="75">
        <f>'План 1-2024'!CF19</f>
        <v>0</v>
      </c>
      <c r="GP19" s="75">
        <f>ФАКТ!BN10</f>
        <v>0</v>
      </c>
      <c r="GQ19" s="75">
        <f>'План 1-2024'!CG19</f>
        <v>0</v>
      </c>
      <c r="GR19" s="75">
        <f>ФАКТ!BO10</f>
        <v>0</v>
      </c>
      <c r="GS19" s="40">
        <f t="shared" si="166"/>
        <v>0</v>
      </c>
      <c r="GT19" s="76">
        <f t="shared" si="167"/>
        <v>0</v>
      </c>
      <c r="GU19" s="76">
        <f t="shared" si="168"/>
        <v>0</v>
      </c>
      <c r="GV19" s="77">
        <f t="shared" si="169"/>
        <v>0</v>
      </c>
      <c r="GW19" s="78">
        <f t="shared" si="170"/>
        <v>0</v>
      </c>
      <c r="GX19" s="110">
        <f>'План 1-2024'!CJ19</f>
        <v>0</v>
      </c>
      <c r="GY19" s="75">
        <f>ФАКТ!BP10</f>
        <v>0</v>
      </c>
      <c r="GZ19" s="71">
        <f>'План 1-2024'!CK19</f>
        <v>0</v>
      </c>
      <c r="HA19" s="71">
        <f>ФАКТ!BQ10</f>
        <v>0</v>
      </c>
      <c r="HB19" s="40">
        <f t="shared" si="171"/>
        <v>0</v>
      </c>
      <c r="HC19" s="165">
        <f>'План 1-2024'!CL19</f>
        <v>0</v>
      </c>
      <c r="HD19" s="75">
        <f>ФАКТ!BR10</f>
        <v>0</v>
      </c>
      <c r="HE19" s="71">
        <f>'План 1-2024'!CM19</f>
        <v>0</v>
      </c>
      <c r="HF19" s="71">
        <f>ФАКТ!BS10</f>
        <v>0</v>
      </c>
      <c r="HG19" s="40">
        <f t="shared" si="172"/>
        <v>0</v>
      </c>
      <c r="HH19" s="165">
        <f>'План 1-2024'!CN19</f>
        <v>0</v>
      </c>
      <c r="HI19" s="75">
        <f>ФАКТ!BT10</f>
        <v>0</v>
      </c>
      <c r="HJ19" s="71">
        <f>'План 1-2024'!CO19</f>
        <v>0</v>
      </c>
      <c r="HK19" s="71">
        <f>ФАКТ!BU10</f>
        <v>0</v>
      </c>
      <c r="HL19" s="40">
        <f t="shared" si="173"/>
        <v>0</v>
      </c>
      <c r="HM19" s="165">
        <f>'План 1-2024'!CP19</f>
        <v>0</v>
      </c>
      <c r="HN19" s="75">
        <f>ФАКТ!BV10</f>
        <v>0</v>
      </c>
      <c r="HO19" s="71">
        <f>'План 1-2024'!CQ19</f>
        <v>0</v>
      </c>
      <c r="HP19" s="71">
        <f>ФАКТ!BW10</f>
        <v>0</v>
      </c>
      <c r="HQ19" s="167">
        <f t="shared" si="174"/>
        <v>0</v>
      </c>
      <c r="HR19" s="75">
        <f>'План 1-2024'!CR19</f>
        <v>0</v>
      </c>
      <c r="HS19" s="71">
        <f>ФАКТ!BX10</f>
        <v>0</v>
      </c>
      <c r="HT19" s="71">
        <f>'План 1-2024'!CS19</f>
        <v>0</v>
      </c>
      <c r="HU19" s="71">
        <f>ФАКТ!BY10</f>
        <v>0</v>
      </c>
      <c r="HV19" s="40">
        <f t="shared" si="175"/>
        <v>0</v>
      </c>
      <c r="HW19" s="75">
        <f>'План 1-2024'!CT19</f>
        <v>0</v>
      </c>
      <c r="HX19" s="71">
        <f>ФАКТ!BZ10</f>
        <v>0</v>
      </c>
      <c r="HY19" s="71">
        <f>'План 1-2024'!CU19</f>
        <v>0</v>
      </c>
      <c r="HZ19" s="71">
        <f>ФАКТ!CA10</f>
        <v>0</v>
      </c>
      <c r="IA19" s="40">
        <f t="shared" si="176"/>
        <v>0</v>
      </c>
      <c r="IB19" s="75">
        <f>'План 1-2024'!CV19</f>
        <v>0</v>
      </c>
      <c r="IC19" s="71">
        <f>ФАКТ!CB10</f>
        <v>0</v>
      </c>
      <c r="ID19" s="71">
        <f>'План 1-2024'!CW19</f>
        <v>0</v>
      </c>
      <c r="IE19" s="71">
        <f>ФАКТ!CC10</f>
        <v>0</v>
      </c>
      <c r="IF19" s="188">
        <f t="shared" si="177"/>
        <v>0</v>
      </c>
      <c r="IG19" s="75">
        <f>'План 1-2024'!CX19</f>
        <v>0</v>
      </c>
      <c r="IH19" s="71">
        <f>ФАКТ!CD10</f>
        <v>0</v>
      </c>
      <c r="II19" s="71">
        <f>'План 1-2024'!CY19</f>
        <v>0</v>
      </c>
      <c r="IJ19" s="71">
        <f>ФАКТ!CE10</f>
        <v>0</v>
      </c>
      <c r="IK19" s="40">
        <f t="shared" si="178"/>
        <v>0</v>
      </c>
      <c r="IL19" s="75">
        <f t="shared" si="179"/>
        <v>0</v>
      </c>
      <c r="IM19" s="75">
        <f t="shared" si="180"/>
        <v>0</v>
      </c>
      <c r="IN19" s="136">
        <f t="shared" si="181"/>
        <v>0</v>
      </c>
      <c r="IO19" s="134">
        <f t="shared" si="182"/>
        <v>0</v>
      </c>
      <c r="IP19" s="110">
        <f>'План 1-2024'!DB19</f>
        <v>0</v>
      </c>
      <c r="IQ19" s="75">
        <f>ФАКТ!CF10</f>
        <v>0</v>
      </c>
      <c r="IR19" s="71">
        <f>'План 1-2024'!DC19</f>
        <v>0</v>
      </c>
      <c r="IS19" s="71">
        <f>ФАКТ!CG10</f>
        <v>0</v>
      </c>
      <c r="IT19" s="121">
        <f t="shared" si="183"/>
        <v>0</v>
      </c>
      <c r="IU19" s="119">
        <f>'План 1-2024'!DD19</f>
        <v>0</v>
      </c>
      <c r="IV19" s="72">
        <f>ФАКТ!CH10</f>
        <v>0</v>
      </c>
      <c r="IW19" s="73">
        <f>'План 1-2024'!DE19</f>
        <v>0</v>
      </c>
      <c r="IX19" s="73">
        <f>ФАКТ!CI10</f>
        <v>0</v>
      </c>
      <c r="IY19" s="74">
        <f t="shared" si="184"/>
        <v>0</v>
      </c>
      <c r="IZ19" s="164">
        <f>'План 1-2024'!DF19</f>
        <v>0</v>
      </c>
      <c r="JA19" s="72">
        <f>ФАКТ!CJ10</f>
        <v>0</v>
      </c>
      <c r="JB19" s="73">
        <f>'План 1-2024'!DG19</f>
        <v>0</v>
      </c>
      <c r="JC19" s="73">
        <f>ФАКТ!CK10</f>
        <v>0</v>
      </c>
      <c r="JD19" s="74">
        <f t="shared" si="185"/>
        <v>0</v>
      </c>
      <c r="JE19" s="164">
        <f>'План 1-2024'!DH19</f>
        <v>0</v>
      </c>
      <c r="JF19" s="72">
        <f>ФАКТ!CL10</f>
        <v>0</v>
      </c>
      <c r="JG19" s="73">
        <f>'План 1-2024'!DI19</f>
        <v>0</v>
      </c>
      <c r="JH19" s="73">
        <f>ФАКТ!CM10</f>
        <v>0</v>
      </c>
      <c r="JI19" s="74">
        <f t="shared" si="186"/>
        <v>0</v>
      </c>
      <c r="JJ19" s="164">
        <f>'План 1-2024'!DJ19</f>
        <v>0</v>
      </c>
      <c r="JK19" s="72">
        <f>ФАКТ!CN10</f>
        <v>0</v>
      </c>
      <c r="JL19" s="73">
        <f>'План 1-2024'!DK19</f>
        <v>0</v>
      </c>
      <c r="JM19" s="73">
        <f>ФАКТ!CO10</f>
        <v>0</v>
      </c>
      <c r="JN19" s="74">
        <f t="shared" si="187"/>
        <v>0</v>
      </c>
      <c r="JO19" s="164">
        <f>'План 1-2024'!DL19</f>
        <v>0</v>
      </c>
      <c r="JP19" s="72">
        <f>ФАКТ!CP10</f>
        <v>0</v>
      </c>
      <c r="JQ19" s="73">
        <f>'План 1-2024'!DM19</f>
        <v>0</v>
      </c>
      <c r="JR19" s="73">
        <f>ФАКТ!CQ10</f>
        <v>0</v>
      </c>
      <c r="JS19" s="74">
        <f t="shared" si="188"/>
        <v>0</v>
      </c>
      <c r="JT19" s="164">
        <f>'План 1-2024'!DN19</f>
        <v>0</v>
      </c>
      <c r="JU19" s="72">
        <f>ФАКТ!CR10</f>
        <v>0</v>
      </c>
      <c r="JV19" s="73">
        <f>'План 1-2024'!DO19</f>
        <v>0</v>
      </c>
      <c r="JW19" s="73">
        <f>ФАКТ!CS10</f>
        <v>0</v>
      </c>
      <c r="JX19" s="74">
        <f t="shared" si="189"/>
        <v>0</v>
      </c>
      <c r="JY19" s="164">
        <f>'План 1-2024'!DP19</f>
        <v>0</v>
      </c>
      <c r="JZ19" s="72">
        <f>ФАКТ!CT10</f>
        <v>0</v>
      </c>
      <c r="KA19" s="73">
        <f>'План 1-2024'!DQ19</f>
        <v>0</v>
      </c>
      <c r="KB19" s="73">
        <f>ФАКТ!CU10</f>
        <v>0</v>
      </c>
      <c r="KC19" s="74">
        <f t="shared" si="190"/>
        <v>0</v>
      </c>
      <c r="KD19" s="164">
        <f>'План 1-2024'!DR19</f>
        <v>0</v>
      </c>
      <c r="KE19" s="72">
        <f>ФАКТ!CV10</f>
        <v>0</v>
      </c>
      <c r="KF19" s="73">
        <f>'План 1-2024'!DS19</f>
        <v>0</v>
      </c>
      <c r="KG19" s="73">
        <f>ФАКТ!CW10</f>
        <v>0</v>
      </c>
      <c r="KH19" s="74">
        <f t="shared" si="191"/>
        <v>0</v>
      </c>
      <c r="KI19" s="164">
        <f>'План 1-2024'!DT19</f>
        <v>0</v>
      </c>
      <c r="KJ19" s="72">
        <f>ФАКТ!CX10</f>
        <v>0</v>
      </c>
      <c r="KK19" s="73">
        <f>'План 1-2024'!DU19</f>
        <v>0</v>
      </c>
      <c r="KL19" s="73">
        <f>ФАКТ!CY10</f>
        <v>0</v>
      </c>
      <c r="KM19" s="74">
        <f t="shared" si="192"/>
        <v>0</v>
      </c>
      <c r="KN19" s="164">
        <f>'План 1-2024'!DV19</f>
        <v>0</v>
      </c>
      <c r="KO19" s="72">
        <f>ФАКТ!CZ10</f>
        <v>0</v>
      </c>
      <c r="KP19" s="73">
        <f>'План 1-2024'!DW19</f>
        <v>0</v>
      </c>
      <c r="KQ19" s="73">
        <f>ФАКТ!DA10</f>
        <v>0</v>
      </c>
      <c r="KR19" s="74">
        <f t="shared" si="193"/>
        <v>0</v>
      </c>
      <c r="KS19" s="164">
        <f>'План 1-2024'!DX19</f>
        <v>0</v>
      </c>
      <c r="KT19" s="72">
        <f>ФАКТ!DB10</f>
        <v>0</v>
      </c>
      <c r="KU19" s="73">
        <f>'План 1-2024'!DY19</f>
        <v>0</v>
      </c>
      <c r="KV19" s="73">
        <f>ФАКТ!DC10</f>
        <v>0</v>
      </c>
      <c r="KW19" s="74">
        <f t="shared" si="194"/>
        <v>0</v>
      </c>
      <c r="KX19" s="164">
        <f>'План 1-2024'!DZ19</f>
        <v>0</v>
      </c>
      <c r="KY19" s="72">
        <f>ФАКТ!DD10</f>
        <v>0</v>
      </c>
      <c r="KZ19" s="73">
        <f>'План 1-2024'!EA19</f>
        <v>0</v>
      </c>
      <c r="LA19" s="73">
        <f>ФАКТ!DE10</f>
        <v>0</v>
      </c>
      <c r="LB19" s="74">
        <f t="shared" si="195"/>
        <v>0</v>
      </c>
      <c r="LC19" s="72">
        <f>'План 1-2024'!EB19</f>
        <v>0</v>
      </c>
      <c r="LD19" s="72">
        <f>ФАКТ!DF10</f>
        <v>0</v>
      </c>
      <c r="LE19" s="73">
        <f>'План 1-2024'!EC19</f>
        <v>0</v>
      </c>
      <c r="LF19" s="73">
        <f>ФАКТ!DG10</f>
        <v>0</v>
      </c>
      <c r="LG19" s="74">
        <f t="shared" si="196"/>
        <v>0</v>
      </c>
      <c r="LH19" s="169">
        <f>'План 1-2024'!ED19</f>
        <v>0</v>
      </c>
      <c r="LI19" s="139">
        <f>ФАКТ!DH10</f>
        <v>0</v>
      </c>
      <c r="LJ19" s="139">
        <f>'План 1-2024'!EE19</f>
        <v>0</v>
      </c>
      <c r="LK19" s="139">
        <f>ФАКТ!DI10</f>
        <v>0</v>
      </c>
      <c r="LL19" s="74">
        <f t="shared" si="197"/>
        <v>0</v>
      </c>
      <c r="LM19" s="139">
        <f>'План 1-2024'!EF19</f>
        <v>0</v>
      </c>
      <c r="LN19" s="139">
        <f>ФАКТ!DJ10</f>
        <v>0</v>
      </c>
      <c r="LO19" s="135">
        <f>'План 1-2024'!EG19</f>
        <v>0</v>
      </c>
      <c r="LP19" s="140">
        <f>ФАКТ!DK10</f>
        <v>0</v>
      </c>
      <c r="LQ19" s="74">
        <f t="shared" si="198"/>
        <v>0</v>
      </c>
      <c r="LR19" s="169">
        <f>'План 1-2024'!EH19</f>
        <v>0</v>
      </c>
      <c r="LS19" s="139">
        <f>ФАКТ!DL10</f>
        <v>0</v>
      </c>
      <c r="LT19" s="135">
        <f>'План 1-2024'!EI19</f>
        <v>0</v>
      </c>
      <c r="LU19" s="135">
        <f>ФАКТ!DM10</f>
        <v>0</v>
      </c>
      <c r="LV19" s="74">
        <f t="shared" si="199"/>
        <v>0</v>
      </c>
      <c r="LW19" s="139">
        <f>'План 1-2024'!EJ19</f>
        <v>0</v>
      </c>
      <c r="LX19" s="139">
        <f>ФАКТ!DN10</f>
        <v>0</v>
      </c>
      <c r="LY19" s="135">
        <f>'План 1-2024'!EK19</f>
        <v>0</v>
      </c>
      <c r="LZ19" s="135">
        <f>ФАКТ!DO10</f>
        <v>0</v>
      </c>
      <c r="MA19" s="74">
        <f t="shared" si="200"/>
        <v>0</v>
      </c>
      <c r="MB19" s="139">
        <f>'План 1-2024'!EL19</f>
        <v>0</v>
      </c>
      <c r="MC19" s="139">
        <f>ФАКТ!DP10</f>
        <v>0</v>
      </c>
      <c r="MD19" s="135">
        <f>'План 1-2024'!EM19</f>
        <v>0</v>
      </c>
      <c r="ME19" s="135">
        <f>ФАКТ!DQ10</f>
        <v>0</v>
      </c>
      <c r="MF19" s="74">
        <f t="shared" si="201"/>
        <v>0</v>
      </c>
      <c r="MG19" s="139">
        <f>'План 1-2024'!EN19</f>
        <v>0</v>
      </c>
      <c r="MH19" s="139">
        <f>ФАКТ!DR10</f>
        <v>0</v>
      </c>
      <c r="MI19" s="135">
        <f>'План 1-2024'!EO19</f>
        <v>0</v>
      </c>
      <c r="MJ19" s="135">
        <f>ФАКТ!DS10</f>
        <v>0</v>
      </c>
      <c r="MK19" s="74">
        <f t="shared" si="202"/>
        <v>0</v>
      </c>
      <c r="ML19" s="139">
        <f>'План 1-2024'!EP19</f>
        <v>0</v>
      </c>
      <c r="MM19" s="139">
        <f>ФАКТ!DT10</f>
        <v>0</v>
      </c>
      <c r="MN19" s="135">
        <f>'План 1-2024'!EQ19</f>
        <v>0</v>
      </c>
      <c r="MO19" s="135">
        <f>ФАКТ!DU10</f>
        <v>0</v>
      </c>
      <c r="MP19" s="74">
        <f t="shared" si="203"/>
        <v>0</v>
      </c>
      <c r="MQ19" s="139">
        <f>'План 1-2024'!ER19</f>
        <v>0</v>
      </c>
      <c r="MR19" s="139">
        <f>ФАКТ!DV10</f>
        <v>0</v>
      </c>
      <c r="MS19" s="135">
        <f>'План 1-2024'!ES19</f>
        <v>0</v>
      </c>
      <c r="MT19" s="135">
        <f>ФАКТ!DW10</f>
        <v>0</v>
      </c>
      <c r="MU19" s="190">
        <f t="shared" si="204"/>
        <v>0</v>
      </c>
      <c r="MV19" s="139">
        <f>'План 1-2024'!ET19</f>
        <v>0</v>
      </c>
      <c r="MW19" s="139">
        <f>ФАКТ!DX10</f>
        <v>0</v>
      </c>
      <c r="MX19" s="135">
        <f>'План 1-2024'!EU19</f>
        <v>0</v>
      </c>
      <c r="MY19" s="135">
        <f>ФАКТ!DY10</f>
        <v>0</v>
      </c>
      <c r="MZ19" s="74">
        <f t="shared" si="205"/>
        <v>0</v>
      </c>
      <c r="NA19" s="82">
        <f t="shared" si="206"/>
        <v>0</v>
      </c>
      <c r="NB19" s="82">
        <f t="shared" si="207"/>
        <v>0</v>
      </c>
      <c r="NC19" s="73">
        <f t="shared" si="208"/>
        <v>0</v>
      </c>
      <c r="ND19" s="120">
        <f t="shared" si="209"/>
        <v>0</v>
      </c>
      <c r="NE19" s="110">
        <f>'План 1-2024'!EX19</f>
        <v>0</v>
      </c>
      <c r="NF19" s="75">
        <f>ФАКТ!DZ10</f>
        <v>0</v>
      </c>
      <c r="NG19" s="71">
        <f>'План 1-2024'!EY19</f>
        <v>0</v>
      </c>
      <c r="NH19" s="71">
        <f>ФАКТ!EA10</f>
        <v>0</v>
      </c>
      <c r="NI19" s="40">
        <f t="shared" si="210"/>
        <v>0</v>
      </c>
      <c r="NJ19" s="191">
        <f>'План 1-2024'!EZ19</f>
        <v>0</v>
      </c>
      <c r="NK19" s="141">
        <f>ФАКТ!EB10</f>
        <v>0</v>
      </c>
      <c r="NL19" s="141">
        <f>'План 1-2024'!FA19</f>
        <v>0</v>
      </c>
      <c r="NM19" s="141">
        <f>ФАКТ!EC10</f>
        <v>0</v>
      </c>
      <c r="NN19" s="40">
        <f t="shared" si="211"/>
        <v>0</v>
      </c>
      <c r="NO19" s="76">
        <f t="shared" si="212"/>
        <v>0</v>
      </c>
      <c r="NP19" s="76">
        <f t="shared" si="213"/>
        <v>0</v>
      </c>
      <c r="NQ19" s="77">
        <f t="shared" si="214"/>
        <v>0</v>
      </c>
      <c r="NR19" s="127">
        <f t="shared" si="215"/>
        <v>0</v>
      </c>
      <c r="NS19" s="110">
        <f>'План 1-2024'!FD19</f>
        <v>155</v>
      </c>
      <c r="NT19" s="75">
        <f>ФАКТ!ED10</f>
        <v>0</v>
      </c>
      <c r="NU19" s="71">
        <f>'План 1-2024'!FE19</f>
        <v>25684.895</v>
      </c>
      <c r="NV19" s="71">
        <f>ФАКТ!EE10</f>
        <v>0</v>
      </c>
      <c r="NW19" s="40">
        <f t="shared" si="216"/>
        <v>0</v>
      </c>
      <c r="NX19" s="165">
        <f>'План 1-2024'!FF19</f>
        <v>50</v>
      </c>
      <c r="NY19" s="75">
        <f>ФАКТ!EF10</f>
        <v>0</v>
      </c>
      <c r="NZ19" s="71">
        <f>'План 1-2024'!FG19</f>
        <v>16953.7</v>
      </c>
      <c r="OA19" s="71">
        <f>ФАКТ!EG10</f>
        <v>0</v>
      </c>
      <c r="OB19" s="40">
        <f t="shared" si="217"/>
        <v>0</v>
      </c>
      <c r="OC19" s="165">
        <f>'План 1-2024'!FH19</f>
        <v>0</v>
      </c>
      <c r="OD19" s="75">
        <f>ФАКТ!EH10</f>
        <v>0</v>
      </c>
      <c r="OE19" s="71">
        <f>'План 1-2024'!FI19</f>
        <v>0</v>
      </c>
      <c r="OF19" s="71">
        <f>ФАКТ!EI10</f>
        <v>0</v>
      </c>
      <c r="OG19" s="40">
        <f t="shared" si="218"/>
        <v>0</v>
      </c>
      <c r="OH19" s="165">
        <f>'План 1-2024'!FJ19</f>
        <v>45</v>
      </c>
      <c r="OI19" s="75">
        <f>ФАКТ!EJ10</f>
        <v>0</v>
      </c>
      <c r="OJ19" s="71">
        <f>'План 1-2024'!FK19</f>
        <v>11814.75</v>
      </c>
      <c r="OK19" s="71">
        <f>ФАКТ!EK10</f>
        <v>0</v>
      </c>
      <c r="OL19" s="40">
        <f t="shared" si="219"/>
        <v>0</v>
      </c>
      <c r="OM19" s="165">
        <f>'План 1-2024'!FL19</f>
        <v>0</v>
      </c>
      <c r="ON19" s="75">
        <f>ФАКТ!EL10</f>
        <v>0</v>
      </c>
      <c r="OO19" s="71">
        <f>'План 1-2024'!FM19</f>
        <v>0</v>
      </c>
      <c r="OP19" s="71">
        <f>ФАКТ!EM10</f>
        <v>0</v>
      </c>
      <c r="OQ19" s="40">
        <f t="shared" si="220"/>
        <v>0</v>
      </c>
      <c r="OR19" s="165">
        <f>'План 1-2024'!FN19</f>
        <v>0</v>
      </c>
      <c r="OS19" s="75">
        <f>ФАКТ!EN10</f>
        <v>0</v>
      </c>
      <c r="OT19" s="71">
        <f>'План 1-2024'!FO19</f>
        <v>0</v>
      </c>
      <c r="OU19" s="71">
        <f>ФАКТ!EO10</f>
        <v>0</v>
      </c>
      <c r="OV19" s="40">
        <f t="shared" si="221"/>
        <v>0</v>
      </c>
      <c r="OW19" s="165">
        <f>'План 1-2024'!FP19</f>
        <v>0</v>
      </c>
      <c r="OX19" s="75">
        <f>ФАКТ!EP10</f>
        <v>0</v>
      </c>
      <c r="OY19" s="71">
        <f>'План 1-2024'!FQ19</f>
        <v>0</v>
      </c>
      <c r="OZ19" s="71">
        <f>ФАКТ!EQ10</f>
        <v>0</v>
      </c>
      <c r="PA19" s="40">
        <f t="shared" si="222"/>
        <v>0</v>
      </c>
      <c r="PB19" s="76">
        <f t="shared" si="223"/>
        <v>250</v>
      </c>
      <c r="PC19" s="76">
        <f t="shared" si="224"/>
        <v>0</v>
      </c>
      <c r="PD19" s="77">
        <f t="shared" si="225"/>
        <v>54453.345000000001</v>
      </c>
      <c r="PE19" s="127">
        <f t="shared" si="226"/>
        <v>0</v>
      </c>
      <c r="PF19" s="110">
        <f>'План 1-2024'!FT19</f>
        <v>0</v>
      </c>
      <c r="PG19" s="75">
        <f>ФАКТ!ER10</f>
        <v>0</v>
      </c>
      <c r="PH19" s="71">
        <f>'План 1-2024'!FU19</f>
        <v>0</v>
      </c>
      <c r="PI19" s="71">
        <f>ФАКТ!ES10</f>
        <v>0</v>
      </c>
      <c r="PJ19" s="40">
        <f t="shared" si="227"/>
        <v>0</v>
      </c>
      <c r="PK19" s="165">
        <f>'План 1-2024'!FV19</f>
        <v>0</v>
      </c>
      <c r="PL19" s="75">
        <f>ФАКТ!ET10</f>
        <v>0</v>
      </c>
      <c r="PM19" s="71">
        <f>'План 1-2024'!FW19</f>
        <v>0</v>
      </c>
      <c r="PN19" s="71">
        <f>ФАКТ!EU10</f>
        <v>0</v>
      </c>
      <c r="PO19" s="40">
        <f t="shared" si="228"/>
        <v>0</v>
      </c>
      <c r="PP19" s="165">
        <f>'План 1-2024'!FX19</f>
        <v>5</v>
      </c>
      <c r="PQ19" s="75">
        <f>ФАКТ!EV10</f>
        <v>0</v>
      </c>
      <c r="PR19" s="71">
        <f>'План 1-2024'!FY19</f>
        <v>850.56</v>
      </c>
      <c r="PS19" s="71">
        <f>ФАКТ!EW10</f>
        <v>0</v>
      </c>
      <c r="PT19" s="40">
        <f t="shared" si="229"/>
        <v>0</v>
      </c>
      <c r="PU19" s="76">
        <f t="shared" si="230"/>
        <v>5</v>
      </c>
      <c r="PV19" s="76">
        <f t="shared" si="231"/>
        <v>0</v>
      </c>
      <c r="PW19" s="77">
        <f t="shared" si="232"/>
        <v>850.56</v>
      </c>
      <c r="PX19" s="111">
        <f t="shared" si="233"/>
        <v>0</v>
      </c>
      <c r="PY19" s="119">
        <f>'План 1-2024'!GB19</f>
        <v>28</v>
      </c>
      <c r="PZ19" s="165">
        <f>ФАКТ!EX10</f>
        <v>0</v>
      </c>
      <c r="QA19" s="136">
        <f>'План 1-2024'!GC19</f>
        <v>5728.268</v>
      </c>
      <c r="QB19" s="136">
        <f>ФАКТ!EY10</f>
        <v>0</v>
      </c>
      <c r="QC19" s="40">
        <f t="shared" si="234"/>
        <v>0</v>
      </c>
      <c r="QD19" s="76">
        <f>'План 1-2024'!GD19</f>
        <v>0</v>
      </c>
      <c r="QE19" s="76">
        <f>ФАКТ!EZ10</f>
        <v>0</v>
      </c>
      <c r="QF19" s="138">
        <f>'План 1-2024'!GE19</f>
        <v>0</v>
      </c>
      <c r="QG19" s="138">
        <f>ФАКТ!FA10</f>
        <v>0</v>
      </c>
      <c r="QH19" s="40">
        <f t="shared" si="235"/>
        <v>0</v>
      </c>
      <c r="QI19" s="76">
        <f t="shared" si="236"/>
        <v>28</v>
      </c>
      <c r="QJ19" s="76">
        <f t="shared" si="237"/>
        <v>0</v>
      </c>
      <c r="QK19" s="136">
        <f t="shared" si="238"/>
        <v>5728.268</v>
      </c>
      <c r="QL19" s="162">
        <f t="shared" si="239"/>
        <v>0</v>
      </c>
      <c r="QM19" s="110">
        <f>'План 1-2024'!GH19</f>
        <v>0</v>
      </c>
      <c r="QN19" s="75">
        <f>ФАКТ!FB10</f>
        <v>0</v>
      </c>
      <c r="QO19" s="71">
        <f>'План 1-2024'!GI19</f>
        <v>0</v>
      </c>
      <c r="QP19" s="71">
        <f>ФАКТ!FC10</f>
        <v>0</v>
      </c>
      <c r="QQ19" s="121">
        <f t="shared" si="240"/>
        <v>0</v>
      </c>
      <c r="QR19" s="110">
        <f>'План 1-2024'!GJ19</f>
        <v>0</v>
      </c>
      <c r="QS19" s="75">
        <f>ФАКТ!FD10</f>
        <v>0</v>
      </c>
      <c r="QT19" s="71">
        <f>'План 1-2024'!GK19</f>
        <v>0</v>
      </c>
      <c r="QU19" s="71">
        <f>ФАКТ!FE10</f>
        <v>0</v>
      </c>
      <c r="QV19" s="40">
        <f t="shared" si="241"/>
        <v>0</v>
      </c>
      <c r="QW19" s="75">
        <f>'План 1-2024'!GL19</f>
        <v>0</v>
      </c>
      <c r="QX19" s="75">
        <f>ФАКТ!FF10</f>
        <v>0</v>
      </c>
      <c r="QY19" s="71">
        <f>'План 1-2024'!GM19</f>
        <v>0</v>
      </c>
      <c r="QZ19" s="71">
        <f>ФАКТ!FG10</f>
        <v>0</v>
      </c>
      <c r="RA19" s="40">
        <f t="shared" si="242"/>
        <v>0</v>
      </c>
      <c r="RB19" s="76">
        <f t="shared" si="243"/>
        <v>0</v>
      </c>
      <c r="RC19" s="76">
        <f t="shared" si="244"/>
        <v>0</v>
      </c>
      <c r="RD19" s="77">
        <f t="shared" si="245"/>
        <v>0</v>
      </c>
      <c r="RE19" s="127">
        <f t="shared" si="246"/>
        <v>0</v>
      </c>
    </row>
    <row r="20" spans="1:473" s="39" customFormat="1" ht="30">
      <c r="A20" s="132">
        <v>630064</v>
      </c>
      <c r="B20" s="37">
        <v>5003</v>
      </c>
      <c r="C20" s="133" t="s">
        <v>35</v>
      </c>
      <c r="D20" s="72">
        <f t="shared" si="0"/>
        <v>281</v>
      </c>
      <c r="E20" s="72">
        <f t="shared" si="1"/>
        <v>9</v>
      </c>
      <c r="F20" s="73">
        <f t="shared" si="2"/>
        <v>68164.682000000001</v>
      </c>
      <c r="G20" s="73">
        <f t="shared" si="3"/>
        <v>2192.241</v>
      </c>
      <c r="H20" s="121">
        <f t="shared" si="105"/>
        <v>3.2028469750889681E-2</v>
      </c>
      <c r="I20" s="119">
        <f>'План 1-2024'!F20</f>
        <v>10</v>
      </c>
      <c r="J20" s="72">
        <f>ФАКТ!B11</f>
        <v>2</v>
      </c>
      <c r="K20" s="73">
        <f>'План 1-2024'!G20</f>
        <v>1587.27</v>
      </c>
      <c r="L20" s="73">
        <f>ФАКТ!C11</f>
        <v>317.45400000000001</v>
      </c>
      <c r="M20" s="74">
        <f t="shared" si="106"/>
        <v>0.2</v>
      </c>
      <c r="N20" s="72">
        <f>'План 1-2024'!H20</f>
        <v>5</v>
      </c>
      <c r="O20" s="72">
        <f>ФАКТ!D11</f>
        <v>1</v>
      </c>
      <c r="P20" s="73">
        <f>'План 1-2024'!I20</f>
        <v>1208.365</v>
      </c>
      <c r="Q20" s="73">
        <f>ФАКТ!E11</f>
        <v>241.673</v>
      </c>
      <c r="R20" s="74">
        <f t="shared" si="107"/>
        <v>0.2</v>
      </c>
      <c r="S20" s="72">
        <f>'План 1-2024'!J20</f>
        <v>0</v>
      </c>
      <c r="T20" s="72">
        <f>ФАКТ!F11</f>
        <v>0</v>
      </c>
      <c r="U20" s="73">
        <f>'План 1-2024'!K20</f>
        <v>0</v>
      </c>
      <c r="V20" s="73">
        <f>ФАКТ!G11</f>
        <v>0</v>
      </c>
      <c r="W20" s="74">
        <f t="shared" si="108"/>
        <v>0</v>
      </c>
      <c r="X20" s="72">
        <f>[18]Лист1!$L$13</f>
        <v>0</v>
      </c>
      <c r="Y20" s="72">
        <f>ФАКТ!H11</f>
        <v>0</v>
      </c>
      <c r="Z20" s="73">
        <f>'План 1-2024'!M20</f>
        <v>0</v>
      </c>
      <c r="AA20" s="73">
        <f>ФАКТ!I11</f>
        <v>0</v>
      </c>
      <c r="AB20" s="74">
        <f t="shared" si="109"/>
        <v>0</v>
      </c>
      <c r="AC20" s="72">
        <f t="shared" si="110"/>
        <v>15</v>
      </c>
      <c r="AD20" s="72">
        <f t="shared" si="111"/>
        <v>3</v>
      </c>
      <c r="AE20" s="73">
        <f t="shared" si="112"/>
        <v>2795.6350000000002</v>
      </c>
      <c r="AF20" s="187">
        <f t="shared" si="113"/>
        <v>559.12699999999995</v>
      </c>
      <c r="AG20" s="110">
        <f>'План 1-2024'!P20</f>
        <v>0</v>
      </c>
      <c r="AH20" s="75">
        <f>ФАКТ!J11</f>
        <v>0</v>
      </c>
      <c r="AI20" s="71">
        <f>'План 1-2024'!Q20</f>
        <v>0</v>
      </c>
      <c r="AJ20" s="71">
        <f>ФАКТ!K11</f>
        <v>0</v>
      </c>
      <c r="AK20" s="121">
        <f t="shared" si="114"/>
        <v>0</v>
      </c>
      <c r="AL20" s="110">
        <f>'План 1-2024'!R20</f>
        <v>0</v>
      </c>
      <c r="AM20" s="75">
        <f>ФАКТ!L11</f>
        <v>0</v>
      </c>
      <c r="AN20" s="71">
        <f>'План 1-2024'!S20</f>
        <v>0</v>
      </c>
      <c r="AO20" s="71">
        <f>ФАКТ!M11</f>
        <v>0</v>
      </c>
      <c r="AP20" s="40">
        <f t="shared" si="115"/>
        <v>0</v>
      </c>
      <c r="AQ20" s="75">
        <f>'План 1-2024'!T20</f>
        <v>0</v>
      </c>
      <c r="AR20" s="75">
        <f>ФАКТ!N11</f>
        <v>0</v>
      </c>
      <c r="AS20" s="71">
        <f>'План 1-2024'!U20</f>
        <v>0</v>
      </c>
      <c r="AT20" s="71">
        <f>ФАКТ!O11</f>
        <v>0</v>
      </c>
      <c r="AU20" s="40">
        <f t="shared" si="116"/>
        <v>0</v>
      </c>
      <c r="AV20" s="76">
        <f t="shared" si="117"/>
        <v>0</v>
      </c>
      <c r="AW20" s="76">
        <f t="shared" si="118"/>
        <v>0</v>
      </c>
      <c r="AX20" s="77">
        <f t="shared" si="119"/>
        <v>0</v>
      </c>
      <c r="AY20" s="127">
        <f t="shared" si="120"/>
        <v>0</v>
      </c>
      <c r="AZ20" s="110">
        <f>'План 1-2024'!X20</f>
        <v>0</v>
      </c>
      <c r="BA20" s="75">
        <f>ФАКТ!P11</f>
        <v>0</v>
      </c>
      <c r="BB20" s="71">
        <f>'План 1-2024'!Y20</f>
        <v>0</v>
      </c>
      <c r="BC20" s="71">
        <f>ФАКТ!Q11</f>
        <v>0</v>
      </c>
      <c r="BD20" s="121">
        <f t="shared" si="121"/>
        <v>0</v>
      </c>
      <c r="BE20" s="110">
        <f>'План 1-2024'!Z20</f>
        <v>0</v>
      </c>
      <c r="BF20" s="75">
        <f>ФАКТ!R11</f>
        <v>0</v>
      </c>
      <c r="BG20" s="71">
        <f>'План 1-2024'!AA20</f>
        <v>0</v>
      </c>
      <c r="BH20" s="71">
        <f>ФАКТ!S11</f>
        <v>0</v>
      </c>
      <c r="BI20" s="121">
        <f t="shared" si="122"/>
        <v>0</v>
      </c>
      <c r="BJ20" s="110">
        <f>'План 1-2024'!AB20</f>
        <v>0</v>
      </c>
      <c r="BK20" s="75">
        <f>ФАКТ!T11</f>
        <v>0</v>
      </c>
      <c r="BL20" s="71">
        <f>'План 1-2024'!AC20</f>
        <v>0</v>
      </c>
      <c r="BM20" s="71">
        <f>ФАКТ!U11</f>
        <v>0</v>
      </c>
      <c r="BN20" s="40">
        <f t="shared" si="123"/>
        <v>0</v>
      </c>
      <c r="BO20" s="75">
        <f>'План 1-2024'!AD20</f>
        <v>0</v>
      </c>
      <c r="BP20" s="75">
        <f>ФАКТ!V11</f>
        <v>0</v>
      </c>
      <c r="BQ20" s="71">
        <f>'План 1-2024'!AE20</f>
        <v>0</v>
      </c>
      <c r="BR20" s="71">
        <f>ФАКТ!W11</f>
        <v>0</v>
      </c>
      <c r="BS20" s="40">
        <f t="shared" si="124"/>
        <v>0</v>
      </c>
      <c r="BT20" s="76">
        <f t="shared" si="125"/>
        <v>0</v>
      </c>
      <c r="BU20" s="76">
        <f t="shared" si="126"/>
        <v>0</v>
      </c>
      <c r="BV20" s="77">
        <f t="shared" si="127"/>
        <v>0</v>
      </c>
      <c r="BW20" s="111">
        <f t="shared" si="128"/>
        <v>0</v>
      </c>
      <c r="BX20" s="110">
        <f>'План 1-2024'!AH20</f>
        <v>7</v>
      </c>
      <c r="BY20" s="75">
        <f>ФАКТ!X11</f>
        <v>1</v>
      </c>
      <c r="BZ20" s="71">
        <f>'План 1-2024'!AI20</f>
        <v>1400.259</v>
      </c>
      <c r="CA20" s="71">
        <f>ФАКТ!Y11</f>
        <v>200.03700000000001</v>
      </c>
      <c r="CB20" s="40">
        <f t="shared" si="129"/>
        <v>0.14285714285714285</v>
      </c>
      <c r="CC20" s="75">
        <f>'План 1-2024'!AJ20</f>
        <v>0</v>
      </c>
      <c r="CD20" s="75">
        <f>ФАКТ!Z11</f>
        <v>0</v>
      </c>
      <c r="CE20" s="71">
        <f>'План 1-2024'!AK20</f>
        <v>0</v>
      </c>
      <c r="CF20" s="71">
        <f>ФАКТ!AA11</f>
        <v>0</v>
      </c>
      <c r="CG20" s="40">
        <f t="shared" si="130"/>
        <v>0</v>
      </c>
      <c r="CH20" s="75">
        <f>'План 1-2024'!AL20</f>
        <v>0</v>
      </c>
      <c r="CI20" s="75">
        <f>ФАКТ!AB11</f>
        <v>0</v>
      </c>
      <c r="CJ20" s="71">
        <f>'План 1-2024'!AM20</f>
        <v>0</v>
      </c>
      <c r="CK20" s="71">
        <f>ФАКТ!AC11</f>
        <v>0</v>
      </c>
      <c r="CL20" s="40">
        <f t="shared" si="131"/>
        <v>0</v>
      </c>
      <c r="CM20" s="75">
        <f>'План 1-2024'!AN20</f>
        <v>0</v>
      </c>
      <c r="CN20" s="75">
        <f>ФАКТ!AD11</f>
        <v>0</v>
      </c>
      <c r="CO20" s="71">
        <f>'План 1-2024'!AO20</f>
        <v>0</v>
      </c>
      <c r="CP20" s="71">
        <f>ФАКТ!AE11</f>
        <v>0</v>
      </c>
      <c r="CQ20" s="40">
        <f t="shared" si="132"/>
        <v>0</v>
      </c>
      <c r="CR20" s="75">
        <f>'План 1-2024'!AP20</f>
        <v>60</v>
      </c>
      <c r="CS20" s="75">
        <f>ФАКТ!AF11</f>
        <v>3</v>
      </c>
      <c r="CT20" s="71">
        <f>'План 1-2024'!AQ20</f>
        <v>21888.3</v>
      </c>
      <c r="CU20" s="71">
        <f>ФАКТ!AG11</f>
        <v>1094.415</v>
      </c>
      <c r="CV20" s="40">
        <f t="shared" si="133"/>
        <v>0.05</v>
      </c>
      <c r="CW20" s="75">
        <f>'План 1-2024'!AR20</f>
        <v>0</v>
      </c>
      <c r="CX20" s="75">
        <f>ФАКТ!AH11</f>
        <v>0</v>
      </c>
      <c r="CY20" s="71">
        <f>'План 1-2024'!AS20</f>
        <v>0</v>
      </c>
      <c r="CZ20" s="71">
        <f>ФАКТ!AI11</f>
        <v>0</v>
      </c>
      <c r="DA20" s="40">
        <f t="shared" si="134"/>
        <v>0</v>
      </c>
      <c r="DB20" s="76">
        <f t="shared" si="135"/>
        <v>67</v>
      </c>
      <c r="DC20" s="76">
        <f t="shared" si="136"/>
        <v>4</v>
      </c>
      <c r="DD20" s="77">
        <f t="shared" si="137"/>
        <v>23288.559000000001</v>
      </c>
      <c r="DE20" s="127">
        <f t="shared" si="138"/>
        <v>1294.452</v>
      </c>
      <c r="DF20" s="110">
        <f>'План 1-2024'!AV20</f>
        <v>0</v>
      </c>
      <c r="DG20" s="75">
        <f>ФАКТ!AJ11</f>
        <v>0</v>
      </c>
      <c r="DH20" s="71">
        <f>'План 1-2024'!AW20</f>
        <v>0</v>
      </c>
      <c r="DI20" s="71">
        <f>ФАКТ!AK11</f>
        <v>0</v>
      </c>
      <c r="DJ20" s="40">
        <f t="shared" si="139"/>
        <v>0</v>
      </c>
      <c r="DK20" s="75">
        <f>'План 1-2024'!AX20</f>
        <v>0</v>
      </c>
      <c r="DL20" s="75">
        <f>ФАКТ!AL11</f>
        <v>0</v>
      </c>
      <c r="DM20" s="71">
        <f>'План 1-2024'!AY20</f>
        <v>0</v>
      </c>
      <c r="DN20" s="71">
        <f>ФАКТ!AM11</f>
        <v>0</v>
      </c>
      <c r="DO20" s="40">
        <f t="shared" si="140"/>
        <v>0</v>
      </c>
      <c r="DP20" s="76">
        <f t="shared" si="141"/>
        <v>0</v>
      </c>
      <c r="DQ20" s="76">
        <f t="shared" si="142"/>
        <v>0</v>
      </c>
      <c r="DR20" s="77">
        <f t="shared" si="143"/>
        <v>0</v>
      </c>
      <c r="DS20" s="127">
        <f t="shared" si="144"/>
        <v>0</v>
      </c>
      <c r="DT20" s="110">
        <f>'План 1-2024'!BB20</f>
        <v>0</v>
      </c>
      <c r="DU20" s="75">
        <f>ФАКТ!AN11</f>
        <v>0</v>
      </c>
      <c r="DV20" s="71">
        <f>'План 1-2024'!BC20</f>
        <v>0</v>
      </c>
      <c r="DW20" s="71">
        <f>ФАКТ!AO11</f>
        <v>0</v>
      </c>
      <c r="DX20" s="40">
        <f t="shared" si="145"/>
        <v>0</v>
      </c>
      <c r="DY20" s="75">
        <f>'План 1-2024'!BD20</f>
        <v>0</v>
      </c>
      <c r="DZ20" s="75">
        <f>ФАКТ!AP11</f>
        <v>0</v>
      </c>
      <c r="EA20" s="71">
        <f>'План 1-2024'!BE20</f>
        <v>0</v>
      </c>
      <c r="EB20" s="71">
        <f>ФАКТ!AQ11</f>
        <v>0</v>
      </c>
      <c r="EC20" s="40">
        <f t="shared" si="146"/>
        <v>0</v>
      </c>
      <c r="ED20" s="75">
        <f>'План 1-2024'!BF20</f>
        <v>0</v>
      </c>
      <c r="EE20" s="75">
        <f>ФАКТ!AR11</f>
        <v>0</v>
      </c>
      <c r="EF20" s="71">
        <f>'План 1-2024'!BG20</f>
        <v>0</v>
      </c>
      <c r="EG20" s="71">
        <f>ФАКТ!AS11</f>
        <v>0</v>
      </c>
      <c r="EH20" s="40">
        <f t="shared" si="147"/>
        <v>0</v>
      </c>
      <c r="EI20" s="75">
        <f>'План 1-2024'!BH20</f>
        <v>0</v>
      </c>
      <c r="EJ20" s="75">
        <f>ФАКТ!AT11</f>
        <v>0</v>
      </c>
      <c r="EK20" s="71">
        <f>'План 1-2024'!BI20</f>
        <v>0</v>
      </c>
      <c r="EL20" s="71">
        <f>ФАКТ!AU11</f>
        <v>0</v>
      </c>
      <c r="EM20" s="40">
        <f t="shared" si="148"/>
        <v>0</v>
      </c>
      <c r="EN20" s="75">
        <f>'План 1-2024'!BJ20</f>
        <v>0</v>
      </c>
      <c r="EO20" s="75">
        <f>ФАКТ!AV11</f>
        <v>0</v>
      </c>
      <c r="EP20" s="71">
        <f>'План 1-2024'!BK20</f>
        <v>0</v>
      </c>
      <c r="EQ20" s="71">
        <f>ФАКТ!AW11</f>
        <v>0</v>
      </c>
      <c r="ER20" s="40">
        <f t="shared" si="149"/>
        <v>0</v>
      </c>
      <c r="ES20" s="75">
        <f>'План 1-2024'!BL20</f>
        <v>0</v>
      </c>
      <c r="ET20" s="75">
        <f>ФАКТ!AX11</f>
        <v>0</v>
      </c>
      <c r="EU20" s="71">
        <f>'План 1-2024'!BM20</f>
        <v>0</v>
      </c>
      <c r="EV20" s="71">
        <f>ФАКТ!AY11</f>
        <v>0</v>
      </c>
      <c r="EW20" s="40">
        <f t="shared" si="150"/>
        <v>0</v>
      </c>
      <c r="EX20" s="76">
        <f>'План 1-2024'!BN20</f>
        <v>0</v>
      </c>
      <c r="EY20" s="76">
        <f>ФАКТ!AZ11</f>
        <v>0</v>
      </c>
      <c r="EZ20" s="137">
        <f>'План 1-2024'!BO20</f>
        <v>0</v>
      </c>
      <c r="FA20" s="76">
        <f>ФАКТ!BA11</f>
        <v>0</v>
      </c>
      <c r="FB20" s="40">
        <f t="shared" si="151"/>
        <v>0</v>
      </c>
      <c r="FC20" s="76">
        <f t="shared" si="152"/>
        <v>0</v>
      </c>
      <c r="FD20" s="76">
        <f t="shared" si="153"/>
        <v>0</v>
      </c>
      <c r="FE20" s="136">
        <f t="shared" si="154"/>
        <v>0</v>
      </c>
      <c r="FF20" s="128">
        <f t="shared" si="155"/>
        <v>0</v>
      </c>
      <c r="FG20" s="110">
        <f>'План 1-2024'!BR20</f>
        <v>0</v>
      </c>
      <c r="FH20" s="75">
        <f>ФАКТ!BB11</f>
        <v>0</v>
      </c>
      <c r="FI20" s="71">
        <f>'План 1-2024'!BS20</f>
        <v>0</v>
      </c>
      <c r="FJ20" s="71">
        <f>ФАКТ!BC11</f>
        <v>0</v>
      </c>
      <c r="FK20" s="40">
        <f t="shared" si="156"/>
        <v>0</v>
      </c>
      <c r="FL20" s="75">
        <f>'План 1-2024'!BT20</f>
        <v>0</v>
      </c>
      <c r="FM20" s="75">
        <f>ФАКТ!BD11</f>
        <v>0</v>
      </c>
      <c r="FN20" s="71">
        <f>'План 1-2024'!BU20</f>
        <v>0</v>
      </c>
      <c r="FO20" s="71">
        <f>ФАКТ!BE11</f>
        <v>0</v>
      </c>
      <c r="FP20" s="40">
        <f t="shared" si="157"/>
        <v>0</v>
      </c>
      <c r="FQ20" s="75">
        <f>'План 1-2024'!BV20</f>
        <v>0</v>
      </c>
      <c r="FR20" s="75">
        <f>ФАКТ!BF11</f>
        <v>0</v>
      </c>
      <c r="FS20" s="71">
        <f>'План 1-2024'!BW20</f>
        <v>0</v>
      </c>
      <c r="FT20" s="71">
        <f>ФАКТ!BG11</f>
        <v>0</v>
      </c>
      <c r="FU20" s="40">
        <f t="shared" si="158"/>
        <v>0</v>
      </c>
      <c r="FV20" s="76">
        <f t="shared" si="159"/>
        <v>0</v>
      </c>
      <c r="FW20" s="76">
        <f t="shared" si="160"/>
        <v>0</v>
      </c>
      <c r="FX20" s="71">
        <f t="shared" si="161"/>
        <v>0</v>
      </c>
      <c r="FY20" s="127">
        <f t="shared" si="162"/>
        <v>0</v>
      </c>
      <c r="FZ20" s="110">
        <f>'План 1-2024'!BZ20</f>
        <v>0</v>
      </c>
      <c r="GA20" s="75">
        <f>ФАКТ!BH11</f>
        <v>0</v>
      </c>
      <c r="GB20" s="71">
        <f>'План 1-2024'!CA20</f>
        <v>0</v>
      </c>
      <c r="GC20" s="71">
        <f>ФАКТ!BI11</f>
        <v>0</v>
      </c>
      <c r="GD20" s="40">
        <f t="shared" si="163"/>
        <v>0</v>
      </c>
      <c r="GE20" s="75">
        <f>'План 1-2024'!CB20</f>
        <v>0</v>
      </c>
      <c r="GF20" s="75">
        <f>ФАКТ!BJ11</f>
        <v>0</v>
      </c>
      <c r="GG20" s="71">
        <f>'План 1-2024'!CC20</f>
        <v>0</v>
      </c>
      <c r="GH20" s="71">
        <f>ФАКТ!BK11</f>
        <v>0</v>
      </c>
      <c r="GI20" s="40">
        <f t="shared" si="164"/>
        <v>0</v>
      </c>
      <c r="GJ20" s="75">
        <f>'План 1-2024'!CD20</f>
        <v>0</v>
      </c>
      <c r="GK20" s="75">
        <f>ФАКТ!BL11</f>
        <v>0</v>
      </c>
      <c r="GL20" s="75">
        <f>'План 1-2024'!CG20</f>
        <v>0</v>
      </c>
      <c r="GM20" s="75">
        <f>ФАКТ!BM11</f>
        <v>0</v>
      </c>
      <c r="GN20" s="40">
        <f t="shared" si="165"/>
        <v>0</v>
      </c>
      <c r="GO20" s="75">
        <f>'План 1-2024'!CF20</f>
        <v>0</v>
      </c>
      <c r="GP20" s="75">
        <f>ФАКТ!BN11</f>
        <v>0</v>
      </c>
      <c r="GQ20" s="75">
        <f>'План 1-2024'!CG20</f>
        <v>0</v>
      </c>
      <c r="GR20" s="75">
        <f>ФАКТ!BO11</f>
        <v>0</v>
      </c>
      <c r="GS20" s="40">
        <f t="shared" si="166"/>
        <v>0</v>
      </c>
      <c r="GT20" s="76">
        <f t="shared" si="167"/>
        <v>0</v>
      </c>
      <c r="GU20" s="76">
        <f t="shared" si="168"/>
        <v>0</v>
      </c>
      <c r="GV20" s="77">
        <f t="shared" si="169"/>
        <v>0</v>
      </c>
      <c r="GW20" s="78">
        <f t="shared" si="170"/>
        <v>0</v>
      </c>
      <c r="GX20" s="110">
        <f>'План 1-2024'!CJ20</f>
        <v>0</v>
      </c>
      <c r="GY20" s="75">
        <f>ФАКТ!BP11</f>
        <v>0</v>
      </c>
      <c r="GZ20" s="71">
        <f>'План 1-2024'!CK20</f>
        <v>0</v>
      </c>
      <c r="HA20" s="71">
        <f>ФАКТ!BQ11</f>
        <v>0</v>
      </c>
      <c r="HB20" s="40">
        <f t="shared" si="171"/>
        <v>0</v>
      </c>
      <c r="HC20" s="165">
        <f>'План 1-2024'!CL20</f>
        <v>0</v>
      </c>
      <c r="HD20" s="75">
        <f>ФАКТ!BR11</f>
        <v>0</v>
      </c>
      <c r="HE20" s="71">
        <f>'План 1-2024'!CM20</f>
        <v>0</v>
      </c>
      <c r="HF20" s="71">
        <f>ФАКТ!BS11</f>
        <v>0</v>
      </c>
      <c r="HG20" s="40">
        <f t="shared" si="172"/>
        <v>0</v>
      </c>
      <c r="HH20" s="165">
        <f>'План 1-2024'!CN20</f>
        <v>0</v>
      </c>
      <c r="HI20" s="75">
        <f>ФАКТ!BT11</f>
        <v>0</v>
      </c>
      <c r="HJ20" s="71">
        <f>'План 1-2024'!CO20</f>
        <v>0</v>
      </c>
      <c r="HK20" s="71">
        <f>ФАКТ!BU11</f>
        <v>0</v>
      </c>
      <c r="HL20" s="40">
        <f t="shared" si="173"/>
        <v>0</v>
      </c>
      <c r="HM20" s="165">
        <f>'План 1-2024'!CP20</f>
        <v>0</v>
      </c>
      <c r="HN20" s="75">
        <f>ФАКТ!BV11</f>
        <v>0</v>
      </c>
      <c r="HO20" s="71">
        <f>'План 1-2024'!CQ20</f>
        <v>0</v>
      </c>
      <c r="HP20" s="71">
        <f>ФАКТ!BW11</f>
        <v>0</v>
      </c>
      <c r="HQ20" s="167">
        <f t="shared" si="174"/>
        <v>0</v>
      </c>
      <c r="HR20" s="75">
        <f>'План 1-2024'!CR20</f>
        <v>0</v>
      </c>
      <c r="HS20" s="71">
        <f>ФАКТ!BX11</f>
        <v>0</v>
      </c>
      <c r="HT20" s="71">
        <f>'План 1-2024'!CS20</f>
        <v>0</v>
      </c>
      <c r="HU20" s="71">
        <f>ФАКТ!BY11</f>
        <v>0</v>
      </c>
      <c r="HV20" s="40">
        <f t="shared" si="175"/>
        <v>0</v>
      </c>
      <c r="HW20" s="75">
        <f>'План 1-2024'!CT20</f>
        <v>0</v>
      </c>
      <c r="HX20" s="71">
        <f>ФАКТ!BZ11</f>
        <v>0</v>
      </c>
      <c r="HY20" s="71">
        <f>'План 1-2024'!CU20</f>
        <v>0</v>
      </c>
      <c r="HZ20" s="71">
        <f>ФАКТ!CA11</f>
        <v>0</v>
      </c>
      <c r="IA20" s="40">
        <f t="shared" si="176"/>
        <v>0</v>
      </c>
      <c r="IB20" s="75">
        <f>'План 1-2024'!CV20</f>
        <v>0</v>
      </c>
      <c r="IC20" s="71">
        <f>ФАКТ!CB11</f>
        <v>0</v>
      </c>
      <c r="ID20" s="71">
        <f>'План 1-2024'!CW20</f>
        <v>0</v>
      </c>
      <c r="IE20" s="71">
        <f>ФАКТ!CC11</f>
        <v>0</v>
      </c>
      <c r="IF20" s="188">
        <f t="shared" si="177"/>
        <v>0</v>
      </c>
      <c r="IG20" s="75">
        <f>'План 1-2024'!CX20</f>
        <v>0</v>
      </c>
      <c r="IH20" s="71">
        <f>ФАКТ!CD11</f>
        <v>0</v>
      </c>
      <c r="II20" s="71">
        <f>'План 1-2024'!CY20</f>
        <v>0</v>
      </c>
      <c r="IJ20" s="71">
        <f>ФАКТ!CE11</f>
        <v>0</v>
      </c>
      <c r="IK20" s="40">
        <f t="shared" si="178"/>
        <v>0</v>
      </c>
      <c r="IL20" s="75">
        <f t="shared" si="179"/>
        <v>0</v>
      </c>
      <c r="IM20" s="75">
        <f t="shared" si="180"/>
        <v>0</v>
      </c>
      <c r="IN20" s="136">
        <f t="shared" si="181"/>
        <v>0</v>
      </c>
      <c r="IO20" s="134">
        <f t="shared" si="182"/>
        <v>0</v>
      </c>
      <c r="IP20" s="110">
        <f>'План 1-2024'!DB20</f>
        <v>0</v>
      </c>
      <c r="IQ20" s="75">
        <f>ФАКТ!CF11</f>
        <v>0</v>
      </c>
      <c r="IR20" s="71">
        <f>'План 1-2024'!DC20</f>
        <v>0</v>
      </c>
      <c r="IS20" s="71">
        <f>ФАКТ!CG11</f>
        <v>0</v>
      </c>
      <c r="IT20" s="121">
        <f t="shared" si="183"/>
        <v>0</v>
      </c>
      <c r="IU20" s="119">
        <f>'План 1-2024'!DD20</f>
        <v>0</v>
      </c>
      <c r="IV20" s="72">
        <f>ФАКТ!CH11</f>
        <v>0</v>
      </c>
      <c r="IW20" s="73">
        <f>'План 1-2024'!DE20</f>
        <v>0</v>
      </c>
      <c r="IX20" s="73">
        <f>ФАКТ!CI11</f>
        <v>0</v>
      </c>
      <c r="IY20" s="74">
        <f t="shared" si="184"/>
        <v>0</v>
      </c>
      <c r="IZ20" s="164">
        <f>'План 1-2024'!DF20</f>
        <v>0</v>
      </c>
      <c r="JA20" s="72">
        <f>ФАКТ!CJ11</f>
        <v>0</v>
      </c>
      <c r="JB20" s="73">
        <f>'План 1-2024'!DG20</f>
        <v>0</v>
      </c>
      <c r="JC20" s="73">
        <f>ФАКТ!CK11</f>
        <v>0</v>
      </c>
      <c r="JD20" s="74">
        <f t="shared" si="185"/>
        <v>0</v>
      </c>
      <c r="JE20" s="164">
        <f>'План 1-2024'!DH20</f>
        <v>0</v>
      </c>
      <c r="JF20" s="72">
        <f>ФАКТ!CL11</f>
        <v>0</v>
      </c>
      <c r="JG20" s="73">
        <f>'План 1-2024'!DI20</f>
        <v>0</v>
      </c>
      <c r="JH20" s="73">
        <f>ФАКТ!CM11</f>
        <v>0</v>
      </c>
      <c r="JI20" s="74">
        <f t="shared" si="186"/>
        <v>0</v>
      </c>
      <c r="JJ20" s="164">
        <f>'План 1-2024'!DJ20</f>
        <v>0</v>
      </c>
      <c r="JK20" s="72">
        <f>ФАКТ!CN11</f>
        <v>0</v>
      </c>
      <c r="JL20" s="73">
        <f>'План 1-2024'!DK20</f>
        <v>0</v>
      </c>
      <c r="JM20" s="73">
        <f>ФАКТ!CO11</f>
        <v>0</v>
      </c>
      <c r="JN20" s="74">
        <f t="shared" si="187"/>
        <v>0</v>
      </c>
      <c r="JO20" s="164">
        <f>'План 1-2024'!DL20</f>
        <v>0</v>
      </c>
      <c r="JP20" s="72">
        <f>ФАКТ!CP11</f>
        <v>0</v>
      </c>
      <c r="JQ20" s="73">
        <f>'План 1-2024'!DM20</f>
        <v>0</v>
      </c>
      <c r="JR20" s="73">
        <f>ФАКТ!CQ11</f>
        <v>0</v>
      </c>
      <c r="JS20" s="74">
        <f t="shared" si="188"/>
        <v>0</v>
      </c>
      <c r="JT20" s="164">
        <f>'План 1-2024'!DN20</f>
        <v>0</v>
      </c>
      <c r="JU20" s="72">
        <f>ФАКТ!CR11</f>
        <v>0</v>
      </c>
      <c r="JV20" s="73">
        <f>'План 1-2024'!DO20</f>
        <v>0</v>
      </c>
      <c r="JW20" s="73">
        <f>ФАКТ!CS11</f>
        <v>0</v>
      </c>
      <c r="JX20" s="74">
        <f t="shared" si="189"/>
        <v>0</v>
      </c>
      <c r="JY20" s="164">
        <f>'План 1-2024'!DP20</f>
        <v>0</v>
      </c>
      <c r="JZ20" s="72">
        <f>ФАКТ!CT11</f>
        <v>0</v>
      </c>
      <c r="KA20" s="73">
        <f>'План 1-2024'!DQ20</f>
        <v>0</v>
      </c>
      <c r="KB20" s="73">
        <f>ФАКТ!CU11</f>
        <v>0</v>
      </c>
      <c r="KC20" s="74">
        <f t="shared" si="190"/>
        <v>0</v>
      </c>
      <c r="KD20" s="164">
        <f>'План 1-2024'!DR20</f>
        <v>0</v>
      </c>
      <c r="KE20" s="72">
        <f>ФАКТ!CV11</f>
        <v>0</v>
      </c>
      <c r="KF20" s="73">
        <f>'План 1-2024'!DS20</f>
        <v>0</v>
      </c>
      <c r="KG20" s="73">
        <f>ФАКТ!CW11</f>
        <v>0</v>
      </c>
      <c r="KH20" s="74">
        <f t="shared" si="191"/>
        <v>0</v>
      </c>
      <c r="KI20" s="164">
        <f>'План 1-2024'!DT20</f>
        <v>0</v>
      </c>
      <c r="KJ20" s="72">
        <f>ФАКТ!CX11</f>
        <v>0</v>
      </c>
      <c r="KK20" s="73">
        <f>'План 1-2024'!DU20</f>
        <v>0</v>
      </c>
      <c r="KL20" s="73">
        <f>ФАКТ!CY11</f>
        <v>0</v>
      </c>
      <c r="KM20" s="74">
        <f t="shared" si="192"/>
        <v>0</v>
      </c>
      <c r="KN20" s="164">
        <f>'План 1-2024'!DV20</f>
        <v>0</v>
      </c>
      <c r="KO20" s="72">
        <f>ФАКТ!CZ11</f>
        <v>0</v>
      </c>
      <c r="KP20" s="73">
        <f>'План 1-2024'!DW20</f>
        <v>0</v>
      </c>
      <c r="KQ20" s="73">
        <f>ФАКТ!DA11</f>
        <v>0</v>
      </c>
      <c r="KR20" s="74">
        <f t="shared" si="193"/>
        <v>0</v>
      </c>
      <c r="KS20" s="164">
        <f>'План 1-2024'!DX20</f>
        <v>0</v>
      </c>
      <c r="KT20" s="72">
        <f>ФАКТ!DB11</f>
        <v>0</v>
      </c>
      <c r="KU20" s="73">
        <f>'План 1-2024'!DY20</f>
        <v>0</v>
      </c>
      <c r="KV20" s="73">
        <f>ФАКТ!DC11</f>
        <v>0</v>
      </c>
      <c r="KW20" s="74">
        <f t="shared" si="194"/>
        <v>0</v>
      </c>
      <c r="KX20" s="164">
        <f>'План 1-2024'!DZ20</f>
        <v>0</v>
      </c>
      <c r="KY20" s="72">
        <f>ФАКТ!DD11</f>
        <v>0</v>
      </c>
      <c r="KZ20" s="73">
        <f>'План 1-2024'!EA20</f>
        <v>0</v>
      </c>
      <c r="LA20" s="73">
        <f>ФАКТ!DE11</f>
        <v>0</v>
      </c>
      <c r="LB20" s="74">
        <f t="shared" si="195"/>
        <v>0</v>
      </c>
      <c r="LC20" s="72">
        <f>'План 1-2024'!EB20</f>
        <v>0</v>
      </c>
      <c r="LD20" s="72">
        <f>ФАКТ!DF11</f>
        <v>0</v>
      </c>
      <c r="LE20" s="73">
        <f>'План 1-2024'!EC20</f>
        <v>0</v>
      </c>
      <c r="LF20" s="73">
        <f>ФАКТ!DG11</f>
        <v>0</v>
      </c>
      <c r="LG20" s="74">
        <f t="shared" si="196"/>
        <v>0</v>
      </c>
      <c r="LH20" s="169">
        <f>'План 1-2024'!ED20</f>
        <v>0</v>
      </c>
      <c r="LI20" s="139">
        <f>ФАКТ!DH11</f>
        <v>0</v>
      </c>
      <c r="LJ20" s="139">
        <f>'План 1-2024'!EE20</f>
        <v>0</v>
      </c>
      <c r="LK20" s="139">
        <f>ФАКТ!DI11</f>
        <v>0</v>
      </c>
      <c r="LL20" s="74">
        <f t="shared" si="197"/>
        <v>0</v>
      </c>
      <c r="LM20" s="139">
        <f>'План 1-2024'!EF20</f>
        <v>0</v>
      </c>
      <c r="LN20" s="139">
        <f>ФАКТ!DJ11</f>
        <v>0</v>
      </c>
      <c r="LO20" s="135">
        <f>'План 1-2024'!EG20</f>
        <v>0</v>
      </c>
      <c r="LP20" s="140">
        <f>ФАКТ!DK11</f>
        <v>0</v>
      </c>
      <c r="LQ20" s="74">
        <f t="shared" si="198"/>
        <v>0</v>
      </c>
      <c r="LR20" s="169">
        <f>'План 1-2024'!EH20</f>
        <v>0</v>
      </c>
      <c r="LS20" s="139">
        <f>ФАКТ!DL11</f>
        <v>0</v>
      </c>
      <c r="LT20" s="135">
        <f>'План 1-2024'!EI20</f>
        <v>0</v>
      </c>
      <c r="LU20" s="135">
        <f>ФАКТ!DM11</f>
        <v>0</v>
      </c>
      <c r="LV20" s="74">
        <f t="shared" si="199"/>
        <v>0</v>
      </c>
      <c r="LW20" s="139">
        <f>'План 1-2024'!EJ20</f>
        <v>0</v>
      </c>
      <c r="LX20" s="139">
        <f>ФАКТ!DN11</f>
        <v>0</v>
      </c>
      <c r="LY20" s="135">
        <f>'План 1-2024'!EK20</f>
        <v>0</v>
      </c>
      <c r="LZ20" s="135">
        <f>ФАКТ!DO11</f>
        <v>0</v>
      </c>
      <c r="MA20" s="74">
        <f t="shared" si="200"/>
        <v>0</v>
      </c>
      <c r="MB20" s="139">
        <f>'План 1-2024'!EL20</f>
        <v>0</v>
      </c>
      <c r="MC20" s="139">
        <f>ФАКТ!DP11</f>
        <v>0</v>
      </c>
      <c r="MD20" s="135">
        <f>'План 1-2024'!EM20</f>
        <v>0</v>
      </c>
      <c r="ME20" s="135">
        <f>ФАКТ!DQ11</f>
        <v>0</v>
      </c>
      <c r="MF20" s="74">
        <f t="shared" si="201"/>
        <v>0</v>
      </c>
      <c r="MG20" s="139">
        <f>'План 1-2024'!EN20</f>
        <v>0</v>
      </c>
      <c r="MH20" s="139">
        <f>ФАКТ!DR11</f>
        <v>0</v>
      </c>
      <c r="MI20" s="135">
        <f>'План 1-2024'!EO20</f>
        <v>0</v>
      </c>
      <c r="MJ20" s="135">
        <f>ФАКТ!DS11</f>
        <v>0</v>
      </c>
      <c r="MK20" s="74">
        <f t="shared" si="202"/>
        <v>0</v>
      </c>
      <c r="ML20" s="139">
        <f>'План 1-2024'!EP20</f>
        <v>0</v>
      </c>
      <c r="MM20" s="139">
        <f>ФАКТ!DT11</f>
        <v>0</v>
      </c>
      <c r="MN20" s="135">
        <f>'План 1-2024'!EQ20</f>
        <v>0</v>
      </c>
      <c r="MO20" s="135">
        <f>ФАКТ!DU11</f>
        <v>0</v>
      </c>
      <c r="MP20" s="74">
        <f t="shared" si="203"/>
        <v>0</v>
      </c>
      <c r="MQ20" s="139">
        <f>'План 1-2024'!ER20</f>
        <v>0</v>
      </c>
      <c r="MR20" s="139">
        <f>ФАКТ!DV11</f>
        <v>0</v>
      </c>
      <c r="MS20" s="135">
        <f>'План 1-2024'!ES20</f>
        <v>0</v>
      </c>
      <c r="MT20" s="135">
        <f>ФАКТ!DW11</f>
        <v>0</v>
      </c>
      <c r="MU20" s="190">
        <f t="shared" si="204"/>
        <v>0</v>
      </c>
      <c r="MV20" s="139">
        <f>'План 1-2024'!ET20</f>
        <v>0</v>
      </c>
      <c r="MW20" s="139">
        <f>ФАКТ!DX11</f>
        <v>0</v>
      </c>
      <c r="MX20" s="135">
        <f>'План 1-2024'!EU20</f>
        <v>0</v>
      </c>
      <c r="MY20" s="135">
        <f>ФАКТ!DY11</f>
        <v>0</v>
      </c>
      <c r="MZ20" s="74">
        <f t="shared" si="205"/>
        <v>0</v>
      </c>
      <c r="NA20" s="82">
        <f t="shared" si="206"/>
        <v>0</v>
      </c>
      <c r="NB20" s="82">
        <f t="shared" si="207"/>
        <v>0</v>
      </c>
      <c r="NC20" s="73">
        <f t="shared" si="208"/>
        <v>0</v>
      </c>
      <c r="ND20" s="120">
        <f t="shared" si="209"/>
        <v>0</v>
      </c>
      <c r="NE20" s="110">
        <f>'План 1-2024'!EX20</f>
        <v>0</v>
      </c>
      <c r="NF20" s="75">
        <f>ФАКТ!DZ11</f>
        <v>0</v>
      </c>
      <c r="NG20" s="71">
        <f>'План 1-2024'!EY20</f>
        <v>0</v>
      </c>
      <c r="NH20" s="71">
        <f>ФАКТ!EA11</f>
        <v>0</v>
      </c>
      <c r="NI20" s="40">
        <f t="shared" si="210"/>
        <v>0</v>
      </c>
      <c r="NJ20" s="191">
        <f>'План 1-2024'!EZ20</f>
        <v>0</v>
      </c>
      <c r="NK20" s="141">
        <f>ФАКТ!EB11</f>
        <v>0</v>
      </c>
      <c r="NL20" s="141">
        <f>'План 1-2024'!FA20</f>
        <v>0</v>
      </c>
      <c r="NM20" s="141">
        <f>ФАКТ!EC11</f>
        <v>0</v>
      </c>
      <c r="NN20" s="40">
        <f t="shared" si="211"/>
        <v>0</v>
      </c>
      <c r="NO20" s="76">
        <f t="shared" si="212"/>
        <v>0</v>
      </c>
      <c r="NP20" s="76">
        <f t="shared" si="213"/>
        <v>0</v>
      </c>
      <c r="NQ20" s="77">
        <f t="shared" si="214"/>
        <v>0</v>
      </c>
      <c r="NR20" s="127">
        <f t="shared" si="215"/>
        <v>0</v>
      </c>
      <c r="NS20" s="110">
        <f>'План 1-2024'!FD20</f>
        <v>100</v>
      </c>
      <c r="NT20" s="75">
        <f>ФАКТ!ED11</f>
        <v>1</v>
      </c>
      <c r="NU20" s="71">
        <f>'План 1-2024'!FE20</f>
        <v>16570.900000000001</v>
      </c>
      <c r="NV20" s="71">
        <f>ФАКТ!EE11</f>
        <v>165.709</v>
      </c>
      <c r="NW20" s="40">
        <f t="shared" si="216"/>
        <v>0.01</v>
      </c>
      <c r="NX20" s="165">
        <f>'План 1-2024'!FF20</f>
        <v>40</v>
      </c>
      <c r="NY20" s="75">
        <f>ФАКТ!EF11</f>
        <v>0</v>
      </c>
      <c r="NZ20" s="71">
        <f>'План 1-2024'!FG20</f>
        <v>13562.96</v>
      </c>
      <c r="OA20" s="71">
        <f>ФАКТ!EG11</f>
        <v>0</v>
      </c>
      <c r="OB20" s="40">
        <f t="shared" si="217"/>
        <v>0</v>
      </c>
      <c r="OC20" s="165">
        <f>'План 1-2024'!FH20</f>
        <v>20</v>
      </c>
      <c r="OD20" s="75">
        <f>ФАКТ!EH11</f>
        <v>0</v>
      </c>
      <c r="OE20" s="71">
        <f>'План 1-2024'!FI20</f>
        <v>3914.8</v>
      </c>
      <c r="OF20" s="71">
        <f>ФАКТ!EI11</f>
        <v>0</v>
      </c>
      <c r="OG20" s="40">
        <f t="shared" si="218"/>
        <v>0</v>
      </c>
      <c r="OH20" s="165">
        <f>'План 1-2024'!FJ20</f>
        <v>15</v>
      </c>
      <c r="OI20" s="75">
        <f>ФАКТ!EJ11</f>
        <v>0</v>
      </c>
      <c r="OJ20" s="71">
        <f>'План 1-2024'!FK20</f>
        <v>3938.25</v>
      </c>
      <c r="OK20" s="71">
        <f>ФАКТ!EK11</f>
        <v>0</v>
      </c>
      <c r="OL20" s="40">
        <f t="shared" si="219"/>
        <v>0</v>
      </c>
      <c r="OM20" s="165">
        <f>'План 1-2024'!FL20</f>
        <v>0</v>
      </c>
      <c r="ON20" s="75">
        <f>ФАКТ!EL11</f>
        <v>0</v>
      </c>
      <c r="OO20" s="71">
        <f>'План 1-2024'!FM20</f>
        <v>0</v>
      </c>
      <c r="OP20" s="71">
        <f>ФАКТ!EM11</f>
        <v>0</v>
      </c>
      <c r="OQ20" s="40">
        <f t="shared" si="220"/>
        <v>0</v>
      </c>
      <c r="OR20" s="165">
        <f>'План 1-2024'!FN20</f>
        <v>0</v>
      </c>
      <c r="OS20" s="75">
        <f>ФАКТ!EN11</f>
        <v>0</v>
      </c>
      <c r="OT20" s="71">
        <f>'План 1-2024'!FO20</f>
        <v>0</v>
      </c>
      <c r="OU20" s="71">
        <f>ФАКТ!EO11</f>
        <v>0</v>
      </c>
      <c r="OV20" s="40">
        <f t="shared" si="221"/>
        <v>0</v>
      </c>
      <c r="OW20" s="165">
        <f>'План 1-2024'!FP20</f>
        <v>0</v>
      </c>
      <c r="OX20" s="75">
        <f>ФАКТ!EP11</f>
        <v>0</v>
      </c>
      <c r="OY20" s="71">
        <f>'План 1-2024'!FQ20</f>
        <v>0</v>
      </c>
      <c r="OZ20" s="71">
        <f>ФАКТ!EQ11</f>
        <v>0</v>
      </c>
      <c r="PA20" s="40">
        <f t="shared" si="222"/>
        <v>0</v>
      </c>
      <c r="PB20" s="76">
        <f t="shared" si="223"/>
        <v>175</v>
      </c>
      <c r="PC20" s="76">
        <f t="shared" si="224"/>
        <v>1</v>
      </c>
      <c r="PD20" s="77">
        <f t="shared" si="225"/>
        <v>37986.910000000003</v>
      </c>
      <c r="PE20" s="127">
        <f t="shared" si="226"/>
        <v>165.709</v>
      </c>
      <c r="PF20" s="110">
        <f>'План 1-2024'!FT20</f>
        <v>5</v>
      </c>
      <c r="PG20" s="75">
        <f>ФАКТ!ER11</f>
        <v>0</v>
      </c>
      <c r="PH20" s="71">
        <f>'План 1-2024'!FU20</f>
        <v>586.07500000000005</v>
      </c>
      <c r="PI20" s="71">
        <f>ФАКТ!ES11</f>
        <v>0</v>
      </c>
      <c r="PJ20" s="40">
        <f t="shared" si="227"/>
        <v>0</v>
      </c>
      <c r="PK20" s="165">
        <f>'План 1-2024'!FV20</f>
        <v>12</v>
      </c>
      <c r="PL20" s="75">
        <f>ФАКТ!ET11</f>
        <v>1</v>
      </c>
      <c r="PM20" s="71">
        <f>'План 1-2024'!FW20</f>
        <v>2075.4360000000001</v>
      </c>
      <c r="PN20" s="71">
        <f>ФАКТ!EU11</f>
        <v>172.953</v>
      </c>
      <c r="PO20" s="40">
        <f t="shared" si="228"/>
        <v>8.3333333333333329E-2</v>
      </c>
      <c r="PP20" s="165">
        <f>'План 1-2024'!FX20</f>
        <v>0</v>
      </c>
      <c r="PQ20" s="75">
        <f>ФАКТ!EV11</f>
        <v>0</v>
      </c>
      <c r="PR20" s="71">
        <f>'План 1-2024'!FY20</f>
        <v>0</v>
      </c>
      <c r="PS20" s="71">
        <f>ФАКТ!EW11</f>
        <v>0</v>
      </c>
      <c r="PT20" s="40">
        <f t="shared" si="229"/>
        <v>0</v>
      </c>
      <c r="PU20" s="76">
        <f t="shared" si="230"/>
        <v>17</v>
      </c>
      <c r="PV20" s="76">
        <f t="shared" si="231"/>
        <v>1</v>
      </c>
      <c r="PW20" s="77">
        <f t="shared" si="232"/>
        <v>2661.5110000000004</v>
      </c>
      <c r="PX20" s="111">
        <f t="shared" si="233"/>
        <v>172.953</v>
      </c>
      <c r="PY20" s="119">
        <f>'План 1-2024'!GB20</f>
        <v>7</v>
      </c>
      <c r="PZ20" s="165">
        <f>ФАКТ!EX11</f>
        <v>0</v>
      </c>
      <c r="QA20" s="136">
        <f>'План 1-2024'!GC20</f>
        <v>1432.067</v>
      </c>
      <c r="QB20" s="136">
        <f>ФАКТ!EY11</f>
        <v>0</v>
      </c>
      <c r="QC20" s="40">
        <f t="shared" si="234"/>
        <v>0</v>
      </c>
      <c r="QD20" s="76">
        <f>'План 1-2024'!GD20</f>
        <v>0</v>
      </c>
      <c r="QE20" s="76">
        <f>ФАКТ!EZ11</f>
        <v>0</v>
      </c>
      <c r="QF20" s="138">
        <f>'План 1-2024'!GE20</f>
        <v>0</v>
      </c>
      <c r="QG20" s="138">
        <f>ФАКТ!FA11</f>
        <v>0</v>
      </c>
      <c r="QH20" s="40">
        <f t="shared" si="235"/>
        <v>0</v>
      </c>
      <c r="QI20" s="76">
        <f t="shared" si="236"/>
        <v>7</v>
      </c>
      <c r="QJ20" s="76">
        <f t="shared" si="237"/>
        <v>0</v>
      </c>
      <c r="QK20" s="136">
        <f t="shared" si="238"/>
        <v>1432.067</v>
      </c>
      <c r="QL20" s="162">
        <f t="shared" si="239"/>
        <v>0</v>
      </c>
      <c r="QM20" s="110">
        <f>'План 1-2024'!GH20</f>
        <v>0</v>
      </c>
      <c r="QN20" s="75">
        <f>ФАКТ!FB11</f>
        <v>0</v>
      </c>
      <c r="QO20" s="71">
        <f>'План 1-2024'!GI20</f>
        <v>0</v>
      </c>
      <c r="QP20" s="71">
        <f>ФАКТ!FC11</f>
        <v>0</v>
      </c>
      <c r="QQ20" s="121">
        <f t="shared" si="240"/>
        <v>0</v>
      </c>
      <c r="QR20" s="110">
        <f>'План 1-2024'!GJ20</f>
        <v>0</v>
      </c>
      <c r="QS20" s="75">
        <f>ФАКТ!FD11</f>
        <v>0</v>
      </c>
      <c r="QT20" s="71">
        <f>'План 1-2024'!GK20</f>
        <v>0</v>
      </c>
      <c r="QU20" s="71">
        <f>ФАКТ!FE11</f>
        <v>0</v>
      </c>
      <c r="QV20" s="40">
        <f t="shared" si="241"/>
        <v>0</v>
      </c>
      <c r="QW20" s="75">
        <f>'План 1-2024'!GL20</f>
        <v>0</v>
      </c>
      <c r="QX20" s="75">
        <f>ФАКТ!FF11</f>
        <v>0</v>
      </c>
      <c r="QY20" s="71">
        <f>'План 1-2024'!GM20</f>
        <v>0</v>
      </c>
      <c r="QZ20" s="71">
        <f>ФАКТ!FG11</f>
        <v>0</v>
      </c>
      <c r="RA20" s="40">
        <f t="shared" si="242"/>
        <v>0</v>
      </c>
      <c r="RB20" s="76">
        <f t="shared" si="243"/>
        <v>0</v>
      </c>
      <c r="RC20" s="76">
        <f t="shared" si="244"/>
        <v>0</v>
      </c>
      <c r="RD20" s="77">
        <f t="shared" si="245"/>
        <v>0</v>
      </c>
      <c r="RE20" s="127">
        <f t="shared" si="246"/>
        <v>0</v>
      </c>
    </row>
    <row r="21" spans="1:473" s="39" customFormat="1">
      <c r="A21" s="132">
        <v>630066</v>
      </c>
      <c r="B21" s="37">
        <v>5017</v>
      </c>
      <c r="C21" s="133" t="s">
        <v>36</v>
      </c>
      <c r="D21" s="72">
        <f t="shared" si="0"/>
        <v>436</v>
      </c>
      <c r="E21" s="72">
        <f t="shared" si="1"/>
        <v>8</v>
      </c>
      <c r="F21" s="73">
        <f t="shared" si="2"/>
        <v>96255.755000000005</v>
      </c>
      <c r="G21" s="73">
        <f t="shared" si="3"/>
        <v>1329.183</v>
      </c>
      <c r="H21" s="121">
        <f t="shared" si="105"/>
        <v>1.834862385321101E-2</v>
      </c>
      <c r="I21" s="119">
        <f>'План 1-2024'!F21</f>
        <v>0</v>
      </c>
      <c r="J21" s="72">
        <f>ФАКТ!B12</f>
        <v>0</v>
      </c>
      <c r="K21" s="73">
        <f>'План 1-2024'!G21</f>
        <v>0</v>
      </c>
      <c r="L21" s="73">
        <f>ФАКТ!C12</f>
        <v>0</v>
      </c>
      <c r="M21" s="74">
        <f t="shared" si="106"/>
        <v>0</v>
      </c>
      <c r="N21" s="72">
        <f>'План 1-2024'!H21</f>
        <v>0</v>
      </c>
      <c r="O21" s="72">
        <f>ФАКТ!D12</f>
        <v>0</v>
      </c>
      <c r="P21" s="73">
        <f>'План 1-2024'!I21</f>
        <v>0</v>
      </c>
      <c r="Q21" s="73">
        <f>ФАКТ!E12</f>
        <v>0</v>
      </c>
      <c r="R21" s="74">
        <f t="shared" si="107"/>
        <v>0</v>
      </c>
      <c r="S21" s="72">
        <f>'План 1-2024'!J21</f>
        <v>0</v>
      </c>
      <c r="T21" s="72">
        <f>ФАКТ!F12</f>
        <v>0</v>
      </c>
      <c r="U21" s="73">
        <f>'План 1-2024'!K21</f>
        <v>0</v>
      </c>
      <c r="V21" s="73">
        <f>ФАКТ!G12</f>
        <v>0</v>
      </c>
      <c r="W21" s="74">
        <f t="shared" si="108"/>
        <v>0</v>
      </c>
      <c r="X21" s="72">
        <f>[18]Лист1!$L$13</f>
        <v>0</v>
      </c>
      <c r="Y21" s="72">
        <f>ФАКТ!H12</f>
        <v>0</v>
      </c>
      <c r="Z21" s="73">
        <f>'План 1-2024'!M21</f>
        <v>0</v>
      </c>
      <c r="AA21" s="73">
        <f>ФАКТ!I12</f>
        <v>0</v>
      </c>
      <c r="AB21" s="74">
        <f t="shared" si="109"/>
        <v>0</v>
      </c>
      <c r="AC21" s="72">
        <f t="shared" si="110"/>
        <v>0</v>
      </c>
      <c r="AD21" s="72">
        <f t="shared" si="111"/>
        <v>0</v>
      </c>
      <c r="AE21" s="73">
        <f t="shared" si="112"/>
        <v>0</v>
      </c>
      <c r="AF21" s="187">
        <f t="shared" si="113"/>
        <v>0</v>
      </c>
      <c r="AG21" s="110">
        <f>'План 1-2024'!P21</f>
        <v>0</v>
      </c>
      <c r="AH21" s="75">
        <f>ФАКТ!J12</f>
        <v>0</v>
      </c>
      <c r="AI21" s="71">
        <f>'План 1-2024'!Q21</f>
        <v>0</v>
      </c>
      <c r="AJ21" s="71">
        <f>ФАКТ!K12</f>
        <v>0</v>
      </c>
      <c r="AK21" s="121">
        <f t="shared" si="114"/>
        <v>0</v>
      </c>
      <c r="AL21" s="110">
        <f>'План 1-2024'!R21</f>
        <v>50</v>
      </c>
      <c r="AM21" s="75">
        <f>ФАКТ!L12</f>
        <v>1</v>
      </c>
      <c r="AN21" s="71">
        <f>'План 1-2024'!S21</f>
        <v>9274.65</v>
      </c>
      <c r="AO21" s="71">
        <f>ФАКТ!M12</f>
        <v>185.49299999999999</v>
      </c>
      <c r="AP21" s="40">
        <f t="shared" si="115"/>
        <v>0.02</v>
      </c>
      <c r="AQ21" s="75">
        <f>'План 1-2024'!T21</f>
        <v>0</v>
      </c>
      <c r="AR21" s="75">
        <f>ФАКТ!N12</f>
        <v>0</v>
      </c>
      <c r="AS21" s="71">
        <f>'План 1-2024'!U21</f>
        <v>0</v>
      </c>
      <c r="AT21" s="71">
        <f>ФАКТ!O12</f>
        <v>0</v>
      </c>
      <c r="AU21" s="40">
        <f t="shared" si="116"/>
        <v>0</v>
      </c>
      <c r="AV21" s="76">
        <f t="shared" si="117"/>
        <v>50</v>
      </c>
      <c r="AW21" s="76">
        <f t="shared" si="118"/>
        <v>1</v>
      </c>
      <c r="AX21" s="77">
        <f t="shared" si="119"/>
        <v>9274.65</v>
      </c>
      <c r="AY21" s="127">
        <f t="shared" si="120"/>
        <v>185.49299999999999</v>
      </c>
      <c r="AZ21" s="110">
        <f>'План 1-2024'!X21</f>
        <v>6</v>
      </c>
      <c r="BA21" s="75">
        <f>ФАКТ!P12</f>
        <v>0</v>
      </c>
      <c r="BB21" s="71">
        <f>'План 1-2024'!Y21</f>
        <v>1967.088</v>
      </c>
      <c r="BC21" s="71">
        <f>ФАКТ!Q12</f>
        <v>0</v>
      </c>
      <c r="BD21" s="121">
        <f t="shared" si="121"/>
        <v>0</v>
      </c>
      <c r="BE21" s="110">
        <f>'План 1-2024'!Z21</f>
        <v>0</v>
      </c>
      <c r="BF21" s="75">
        <f>ФАКТ!R12</f>
        <v>0</v>
      </c>
      <c r="BG21" s="71">
        <f>'План 1-2024'!AA21</f>
        <v>0</v>
      </c>
      <c r="BH21" s="71">
        <f>ФАКТ!S12</f>
        <v>0</v>
      </c>
      <c r="BI21" s="121">
        <f t="shared" si="122"/>
        <v>0</v>
      </c>
      <c r="BJ21" s="110">
        <f>'План 1-2024'!AB21</f>
        <v>0</v>
      </c>
      <c r="BK21" s="75">
        <f>ФАКТ!T12</f>
        <v>0</v>
      </c>
      <c r="BL21" s="71">
        <f>'План 1-2024'!AC21</f>
        <v>0</v>
      </c>
      <c r="BM21" s="71">
        <f>ФАКТ!U12</f>
        <v>0</v>
      </c>
      <c r="BN21" s="40">
        <f t="shared" si="123"/>
        <v>0</v>
      </c>
      <c r="BO21" s="75">
        <f>'План 1-2024'!AD21</f>
        <v>0</v>
      </c>
      <c r="BP21" s="75">
        <f>ФАКТ!V12</f>
        <v>0</v>
      </c>
      <c r="BQ21" s="71">
        <f>'План 1-2024'!AE21</f>
        <v>0</v>
      </c>
      <c r="BR21" s="71">
        <f>ФАКТ!W12</f>
        <v>0</v>
      </c>
      <c r="BS21" s="40">
        <f t="shared" si="124"/>
        <v>0</v>
      </c>
      <c r="BT21" s="76">
        <f t="shared" si="125"/>
        <v>0</v>
      </c>
      <c r="BU21" s="76">
        <f t="shared" si="126"/>
        <v>0</v>
      </c>
      <c r="BV21" s="77">
        <f t="shared" si="127"/>
        <v>0</v>
      </c>
      <c r="BW21" s="111">
        <f t="shared" si="128"/>
        <v>0</v>
      </c>
      <c r="BX21" s="110">
        <f>'План 1-2024'!AH21</f>
        <v>0</v>
      </c>
      <c r="BY21" s="75">
        <f>ФАКТ!X12</f>
        <v>0</v>
      </c>
      <c r="BZ21" s="71">
        <f>'План 1-2024'!AI21</f>
        <v>0</v>
      </c>
      <c r="CA21" s="71">
        <f>ФАКТ!Y12</f>
        <v>0</v>
      </c>
      <c r="CB21" s="40">
        <f t="shared" si="129"/>
        <v>0</v>
      </c>
      <c r="CC21" s="75">
        <f>'План 1-2024'!AJ21</f>
        <v>0</v>
      </c>
      <c r="CD21" s="75">
        <f>ФАКТ!Z12</f>
        <v>0</v>
      </c>
      <c r="CE21" s="71">
        <f>'План 1-2024'!AK21</f>
        <v>0</v>
      </c>
      <c r="CF21" s="71">
        <f>ФАКТ!AA12</f>
        <v>0</v>
      </c>
      <c r="CG21" s="40">
        <f t="shared" si="130"/>
        <v>0</v>
      </c>
      <c r="CH21" s="75">
        <f>'План 1-2024'!AL21</f>
        <v>0</v>
      </c>
      <c r="CI21" s="75">
        <f>ФАКТ!AB12</f>
        <v>0</v>
      </c>
      <c r="CJ21" s="71">
        <f>'План 1-2024'!AM21</f>
        <v>0</v>
      </c>
      <c r="CK21" s="71">
        <f>ФАКТ!AC12</f>
        <v>0</v>
      </c>
      <c r="CL21" s="40">
        <f t="shared" si="131"/>
        <v>0</v>
      </c>
      <c r="CM21" s="75">
        <f>'План 1-2024'!AN21</f>
        <v>0</v>
      </c>
      <c r="CN21" s="75">
        <f>ФАКТ!AD12</f>
        <v>0</v>
      </c>
      <c r="CO21" s="71">
        <f>'План 1-2024'!AO21</f>
        <v>0</v>
      </c>
      <c r="CP21" s="71">
        <f>ФАКТ!AE12</f>
        <v>0</v>
      </c>
      <c r="CQ21" s="40">
        <f t="shared" si="132"/>
        <v>0</v>
      </c>
      <c r="CR21" s="75">
        <f>'План 1-2024'!AP21</f>
        <v>0</v>
      </c>
      <c r="CS21" s="75">
        <f>ФАКТ!AF12</f>
        <v>0</v>
      </c>
      <c r="CT21" s="71">
        <f>'План 1-2024'!AQ21</f>
        <v>0</v>
      </c>
      <c r="CU21" s="71">
        <f>ФАКТ!AG12</f>
        <v>0</v>
      </c>
      <c r="CV21" s="40">
        <f t="shared" si="133"/>
        <v>0</v>
      </c>
      <c r="CW21" s="75">
        <f>'План 1-2024'!AR21</f>
        <v>0</v>
      </c>
      <c r="CX21" s="75">
        <f>ФАКТ!AH12</f>
        <v>0</v>
      </c>
      <c r="CY21" s="71">
        <f>'План 1-2024'!AS21</f>
        <v>0</v>
      </c>
      <c r="CZ21" s="71">
        <f>ФАКТ!AI12</f>
        <v>0</v>
      </c>
      <c r="DA21" s="40">
        <f t="shared" si="134"/>
        <v>0</v>
      </c>
      <c r="DB21" s="76">
        <f t="shared" si="135"/>
        <v>0</v>
      </c>
      <c r="DC21" s="76">
        <f t="shared" si="136"/>
        <v>0</v>
      </c>
      <c r="DD21" s="77">
        <f t="shared" si="137"/>
        <v>0</v>
      </c>
      <c r="DE21" s="127">
        <f t="shared" si="138"/>
        <v>0</v>
      </c>
      <c r="DF21" s="110">
        <f>'План 1-2024'!AV21</f>
        <v>100</v>
      </c>
      <c r="DG21" s="75">
        <f>ФАКТ!AJ12</f>
        <v>0</v>
      </c>
      <c r="DH21" s="71">
        <f>'План 1-2024'!AW21</f>
        <v>30726.7</v>
      </c>
      <c r="DI21" s="71">
        <f>ФАКТ!AK12</f>
        <v>0</v>
      </c>
      <c r="DJ21" s="40">
        <f t="shared" si="139"/>
        <v>0</v>
      </c>
      <c r="DK21" s="75">
        <f>'План 1-2024'!AX21</f>
        <v>4</v>
      </c>
      <c r="DL21" s="75">
        <f>ФАКТ!AL12</f>
        <v>0</v>
      </c>
      <c r="DM21" s="71">
        <f>'План 1-2024'!AY21</f>
        <v>2507.596</v>
      </c>
      <c r="DN21" s="71">
        <f>ФАКТ!AM12</f>
        <v>0</v>
      </c>
      <c r="DO21" s="40">
        <f t="shared" si="140"/>
        <v>0</v>
      </c>
      <c r="DP21" s="76">
        <f t="shared" si="141"/>
        <v>104</v>
      </c>
      <c r="DQ21" s="76">
        <f t="shared" si="142"/>
        <v>0</v>
      </c>
      <c r="DR21" s="77">
        <f t="shared" si="143"/>
        <v>33234.296000000002</v>
      </c>
      <c r="DS21" s="127">
        <f t="shared" si="144"/>
        <v>0</v>
      </c>
      <c r="DT21" s="110">
        <f>'План 1-2024'!BB21</f>
        <v>6</v>
      </c>
      <c r="DU21" s="75">
        <f>ФАКТ!AN12</f>
        <v>0</v>
      </c>
      <c r="DV21" s="71">
        <f>'План 1-2024'!BC21</f>
        <v>1404.222</v>
      </c>
      <c r="DW21" s="71">
        <f>ФАКТ!AO12</f>
        <v>0</v>
      </c>
      <c r="DX21" s="40">
        <f t="shared" si="145"/>
        <v>0</v>
      </c>
      <c r="DY21" s="75">
        <f>'План 1-2024'!BD21</f>
        <v>0</v>
      </c>
      <c r="DZ21" s="75">
        <f>ФАКТ!AP12</f>
        <v>0</v>
      </c>
      <c r="EA21" s="71">
        <f>'План 1-2024'!BE21</f>
        <v>0</v>
      </c>
      <c r="EB21" s="71">
        <f>ФАКТ!AQ12</f>
        <v>0</v>
      </c>
      <c r="EC21" s="40">
        <f t="shared" si="146"/>
        <v>0</v>
      </c>
      <c r="ED21" s="75">
        <f>'План 1-2024'!BF21</f>
        <v>80</v>
      </c>
      <c r="EE21" s="75">
        <f>ФАКТ!AR12</f>
        <v>4</v>
      </c>
      <c r="EF21" s="71">
        <f>'План 1-2024'!BG21</f>
        <v>13440.8</v>
      </c>
      <c r="EG21" s="71">
        <f>ФАКТ!AS12</f>
        <v>672.04</v>
      </c>
      <c r="EH21" s="40">
        <f t="shared" si="147"/>
        <v>0.05</v>
      </c>
      <c r="EI21" s="75">
        <f>'План 1-2024'!BH21</f>
        <v>0</v>
      </c>
      <c r="EJ21" s="75">
        <f>ФАКТ!AT12</f>
        <v>0</v>
      </c>
      <c r="EK21" s="71">
        <f>'План 1-2024'!BI21</f>
        <v>0</v>
      </c>
      <c r="EL21" s="71">
        <f>ФАКТ!AU12</f>
        <v>0</v>
      </c>
      <c r="EM21" s="40">
        <f t="shared" si="148"/>
        <v>0</v>
      </c>
      <c r="EN21" s="75">
        <f>'План 1-2024'!BJ21</f>
        <v>0</v>
      </c>
      <c r="EO21" s="75">
        <f>ФАКТ!AV12</f>
        <v>0</v>
      </c>
      <c r="EP21" s="71">
        <f>'План 1-2024'!BK21</f>
        <v>0</v>
      </c>
      <c r="EQ21" s="71">
        <f>ФАКТ!AW12</f>
        <v>0</v>
      </c>
      <c r="ER21" s="40">
        <f t="shared" si="149"/>
        <v>0</v>
      </c>
      <c r="ES21" s="75">
        <f>'План 1-2024'!BL21</f>
        <v>0</v>
      </c>
      <c r="ET21" s="75">
        <f>ФАКТ!AX12</f>
        <v>0</v>
      </c>
      <c r="EU21" s="71">
        <f>'План 1-2024'!BM21</f>
        <v>0</v>
      </c>
      <c r="EV21" s="71">
        <f>ФАКТ!AY12</f>
        <v>0</v>
      </c>
      <c r="EW21" s="40">
        <f t="shared" si="150"/>
        <v>0</v>
      </c>
      <c r="EX21" s="76">
        <f>'План 1-2024'!BN21</f>
        <v>0</v>
      </c>
      <c r="EY21" s="76">
        <f>ФАКТ!AZ12</f>
        <v>0</v>
      </c>
      <c r="EZ21" s="137">
        <f>'План 1-2024'!BO21</f>
        <v>0</v>
      </c>
      <c r="FA21" s="76">
        <f>ФАКТ!BA12</f>
        <v>0</v>
      </c>
      <c r="FB21" s="40">
        <f t="shared" si="151"/>
        <v>0</v>
      </c>
      <c r="FC21" s="76">
        <f t="shared" si="152"/>
        <v>86</v>
      </c>
      <c r="FD21" s="76">
        <f t="shared" si="153"/>
        <v>4</v>
      </c>
      <c r="FE21" s="136">
        <f t="shared" si="154"/>
        <v>14845.021999999999</v>
      </c>
      <c r="FF21" s="128">
        <f t="shared" si="155"/>
        <v>672.04</v>
      </c>
      <c r="FG21" s="110">
        <f>'План 1-2024'!BR21</f>
        <v>17</v>
      </c>
      <c r="FH21" s="75">
        <f>ФАКТ!BB12</f>
        <v>1</v>
      </c>
      <c r="FI21" s="71">
        <f>'План 1-2024'!BS21</f>
        <v>2383.944</v>
      </c>
      <c r="FJ21" s="71">
        <f>ФАКТ!BC12</f>
        <v>140.232</v>
      </c>
      <c r="FK21" s="40">
        <f t="shared" si="156"/>
        <v>5.8823529411764705E-2</v>
      </c>
      <c r="FL21" s="75">
        <f>'План 1-2024'!BT21</f>
        <v>3</v>
      </c>
      <c r="FM21" s="75">
        <f>ФАКТ!BD12</f>
        <v>0</v>
      </c>
      <c r="FN21" s="71">
        <f>'План 1-2024'!BU21</f>
        <v>249.10499999999999</v>
      </c>
      <c r="FO21" s="71">
        <f>ФАКТ!BE12</f>
        <v>0</v>
      </c>
      <c r="FP21" s="40">
        <f t="shared" si="157"/>
        <v>0</v>
      </c>
      <c r="FQ21" s="75">
        <f>'План 1-2024'!BV21</f>
        <v>0</v>
      </c>
      <c r="FR21" s="75">
        <f>ФАКТ!BF12</f>
        <v>0</v>
      </c>
      <c r="FS21" s="71">
        <f>'План 1-2024'!BW21</f>
        <v>0</v>
      </c>
      <c r="FT21" s="71">
        <f>ФАКТ!BG12</f>
        <v>0</v>
      </c>
      <c r="FU21" s="40">
        <f t="shared" si="158"/>
        <v>0</v>
      </c>
      <c r="FV21" s="76">
        <f t="shared" si="159"/>
        <v>20</v>
      </c>
      <c r="FW21" s="76">
        <f t="shared" si="160"/>
        <v>1</v>
      </c>
      <c r="FX21" s="71">
        <f t="shared" si="161"/>
        <v>2633.049</v>
      </c>
      <c r="FY21" s="127">
        <f t="shared" si="162"/>
        <v>140.232</v>
      </c>
      <c r="FZ21" s="110">
        <f>'План 1-2024'!BZ21</f>
        <v>0</v>
      </c>
      <c r="GA21" s="75">
        <f>ФАКТ!BH12</f>
        <v>0</v>
      </c>
      <c r="GB21" s="71">
        <f>'План 1-2024'!CA21</f>
        <v>0</v>
      </c>
      <c r="GC21" s="71">
        <f>ФАКТ!BI12</f>
        <v>0</v>
      </c>
      <c r="GD21" s="40">
        <f t="shared" si="163"/>
        <v>0</v>
      </c>
      <c r="GE21" s="75">
        <f>'План 1-2024'!CB21</f>
        <v>0</v>
      </c>
      <c r="GF21" s="75">
        <f>ФАКТ!BJ12</f>
        <v>0</v>
      </c>
      <c r="GG21" s="71">
        <f>'План 1-2024'!CC21</f>
        <v>0</v>
      </c>
      <c r="GH21" s="71">
        <f>ФАКТ!BK12</f>
        <v>0</v>
      </c>
      <c r="GI21" s="40">
        <f t="shared" si="164"/>
        <v>0</v>
      </c>
      <c r="GJ21" s="75">
        <f>'План 1-2024'!CD21</f>
        <v>0</v>
      </c>
      <c r="GK21" s="75">
        <f>ФАКТ!BL12</f>
        <v>0</v>
      </c>
      <c r="GL21" s="75">
        <f>'План 1-2024'!CG21</f>
        <v>0</v>
      </c>
      <c r="GM21" s="75">
        <f>ФАКТ!BM12</f>
        <v>0</v>
      </c>
      <c r="GN21" s="40">
        <f t="shared" si="165"/>
        <v>0</v>
      </c>
      <c r="GO21" s="75">
        <f>'План 1-2024'!CF21</f>
        <v>0</v>
      </c>
      <c r="GP21" s="75">
        <f>ФАКТ!BN12</f>
        <v>0</v>
      </c>
      <c r="GQ21" s="75">
        <f>'План 1-2024'!CG21</f>
        <v>0</v>
      </c>
      <c r="GR21" s="75">
        <f>ФАКТ!BO12</f>
        <v>0</v>
      </c>
      <c r="GS21" s="40">
        <f t="shared" si="166"/>
        <v>0</v>
      </c>
      <c r="GT21" s="76">
        <f t="shared" si="167"/>
        <v>0</v>
      </c>
      <c r="GU21" s="76">
        <f t="shared" si="168"/>
        <v>0</v>
      </c>
      <c r="GV21" s="77">
        <f t="shared" si="169"/>
        <v>0</v>
      </c>
      <c r="GW21" s="78">
        <f t="shared" si="170"/>
        <v>0</v>
      </c>
      <c r="GX21" s="110">
        <f>'План 1-2024'!CJ21</f>
        <v>0</v>
      </c>
      <c r="GY21" s="75">
        <f>ФАКТ!BP12</f>
        <v>0</v>
      </c>
      <c r="GZ21" s="71">
        <f>'План 1-2024'!CK21</f>
        <v>0</v>
      </c>
      <c r="HA21" s="71">
        <f>ФАКТ!BQ12</f>
        <v>0</v>
      </c>
      <c r="HB21" s="40">
        <f t="shared" si="171"/>
        <v>0</v>
      </c>
      <c r="HC21" s="165">
        <f>'План 1-2024'!CL21</f>
        <v>0</v>
      </c>
      <c r="HD21" s="75">
        <f>ФАКТ!BR12</f>
        <v>0</v>
      </c>
      <c r="HE21" s="71">
        <f>'План 1-2024'!CM21</f>
        <v>0</v>
      </c>
      <c r="HF21" s="71">
        <f>ФАКТ!BS12</f>
        <v>0</v>
      </c>
      <c r="HG21" s="40">
        <f t="shared" si="172"/>
        <v>0</v>
      </c>
      <c r="HH21" s="165">
        <f>'План 1-2024'!CN21</f>
        <v>0</v>
      </c>
      <c r="HI21" s="75">
        <f>ФАКТ!BT12</f>
        <v>0</v>
      </c>
      <c r="HJ21" s="71">
        <f>'План 1-2024'!CO21</f>
        <v>0</v>
      </c>
      <c r="HK21" s="71">
        <f>ФАКТ!BU12</f>
        <v>0</v>
      </c>
      <c r="HL21" s="40">
        <f t="shared" si="173"/>
        <v>0</v>
      </c>
      <c r="HM21" s="165">
        <f>'План 1-2024'!CP21</f>
        <v>75</v>
      </c>
      <c r="HN21" s="75">
        <f>ФАКТ!BV12</f>
        <v>0</v>
      </c>
      <c r="HO21" s="71">
        <f>'План 1-2024'!CQ21</f>
        <v>15795.975</v>
      </c>
      <c r="HP21" s="71">
        <f>ФАКТ!BW12</f>
        <v>0</v>
      </c>
      <c r="HQ21" s="167">
        <f t="shared" si="174"/>
        <v>0</v>
      </c>
      <c r="HR21" s="75">
        <f>'План 1-2024'!CR21</f>
        <v>0</v>
      </c>
      <c r="HS21" s="71">
        <f>ФАКТ!BX12</f>
        <v>0</v>
      </c>
      <c r="HT21" s="71">
        <f>'План 1-2024'!CS21</f>
        <v>0</v>
      </c>
      <c r="HU21" s="71">
        <f>ФАКТ!BY12</f>
        <v>0</v>
      </c>
      <c r="HV21" s="40">
        <f t="shared" si="175"/>
        <v>0</v>
      </c>
      <c r="HW21" s="75">
        <f>'План 1-2024'!CT21</f>
        <v>0</v>
      </c>
      <c r="HX21" s="71">
        <f>ФАКТ!BZ12</f>
        <v>0</v>
      </c>
      <c r="HY21" s="71">
        <f>'План 1-2024'!CU21</f>
        <v>0</v>
      </c>
      <c r="HZ21" s="71">
        <f>ФАКТ!CA12</f>
        <v>0</v>
      </c>
      <c r="IA21" s="40">
        <f t="shared" si="176"/>
        <v>0</v>
      </c>
      <c r="IB21" s="75">
        <f>'План 1-2024'!CV21</f>
        <v>0</v>
      </c>
      <c r="IC21" s="71">
        <f>ФАКТ!CB12</f>
        <v>0</v>
      </c>
      <c r="ID21" s="71">
        <f>'План 1-2024'!CW21</f>
        <v>0</v>
      </c>
      <c r="IE21" s="71">
        <f>ФАКТ!CC12</f>
        <v>0</v>
      </c>
      <c r="IF21" s="188">
        <f t="shared" si="177"/>
        <v>0</v>
      </c>
      <c r="IG21" s="75">
        <f>'План 1-2024'!CX21</f>
        <v>0</v>
      </c>
      <c r="IH21" s="71">
        <f>ФАКТ!CD12</f>
        <v>0</v>
      </c>
      <c r="II21" s="71">
        <f>'План 1-2024'!CY21</f>
        <v>0</v>
      </c>
      <c r="IJ21" s="71">
        <f>ФАКТ!CE12</f>
        <v>0</v>
      </c>
      <c r="IK21" s="40">
        <f t="shared" si="178"/>
        <v>0</v>
      </c>
      <c r="IL21" s="75">
        <f t="shared" si="179"/>
        <v>75</v>
      </c>
      <c r="IM21" s="75">
        <f t="shared" si="180"/>
        <v>0</v>
      </c>
      <c r="IN21" s="136">
        <f t="shared" si="181"/>
        <v>15795.975</v>
      </c>
      <c r="IO21" s="134">
        <f t="shared" si="182"/>
        <v>0</v>
      </c>
      <c r="IP21" s="110">
        <f>'План 1-2024'!DB21</f>
        <v>0</v>
      </c>
      <c r="IQ21" s="75">
        <f>ФАКТ!CF12</f>
        <v>0</v>
      </c>
      <c r="IR21" s="71">
        <f>'План 1-2024'!DC21</f>
        <v>0</v>
      </c>
      <c r="IS21" s="71">
        <f>ФАКТ!CG12</f>
        <v>0</v>
      </c>
      <c r="IT21" s="121">
        <f t="shared" si="183"/>
        <v>0</v>
      </c>
      <c r="IU21" s="119">
        <f>'План 1-2024'!DD21</f>
        <v>0</v>
      </c>
      <c r="IV21" s="72">
        <f>ФАКТ!CH12</f>
        <v>0</v>
      </c>
      <c r="IW21" s="73">
        <f>'План 1-2024'!DE21</f>
        <v>0</v>
      </c>
      <c r="IX21" s="73">
        <f>ФАКТ!CI12</f>
        <v>0</v>
      </c>
      <c r="IY21" s="74">
        <f t="shared" si="184"/>
        <v>0</v>
      </c>
      <c r="IZ21" s="164">
        <f>'План 1-2024'!DF21</f>
        <v>0</v>
      </c>
      <c r="JA21" s="72">
        <f>ФАКТ!CJ12</f>
        <v>0</v>
      </c>
      <c r="JB21" s="73">
        <f>'План 1-2024'!DG21</f>
        <v>0</v>
      </c>
      <c r="JC21" s="73">
        <f>ФАКТ!CK12</f>
        <v>0</v>
      </c>
      <c r="JD21" s="74">
        <f t="shared" si="185"/>
        <v>0</v>
      </c>
      <c r="JE21" s="164">
        <f>'План 1-2024'!DH21</f>
        <v>0</v>
      </c>
      <c r="JF21" s="72">
        <f>ФАКТ!CL12</f>
        <v>0</v>
      </c>
      <c r="JG21" s="73">
        <f>'План 1-2024'!DI21</f>
        <v>0</v>
      </c>
      <c r="JH21" s="73">
        <f>ФАКТ!CM12</f>
        <v>0</v>
      </c>
      <c r="JI21" s="74">
        <f t="shared" si="186"/>
        <v>0</v>
      </c>
      <c r="JJ21" s="164">
        <f>'План 1-2024'!DJ21</f>
        <v>0</v>
      </c>
      <c r="JK21" s="72">
        <f>ФАКТ!CN12</f>
        <v>0</v>
      </c>
      <c r="JL21" s="73">
        <f>'План 1-2024'!DK21</f>
        <v>0</v>
      </c>
      <c r="JM21" s="73">
        <f>ФАКТ!CO12</f>
        <v>0</v>
      </c>
      <c r="JN21" s="74">
        <f t="shared" si="187"/>
        <v>0</v>
      </c>
      <c r="JO21" s="164">
        <f>'План 1-2024'!DL21</f>
        <v>0</v>
      </c>
      <c r="JP21" s="72">
        <f>ФАКТ!CP12</f>
        <v>0</v>
      </c>
      <c r="JQ21" s="73">
        <f>'План 1-2024'!DM21</f>
        <v>0</v>
      </c>
      <c r="JR21" s="73">
        <f>ФАКТ!CQ12</f>
        <v>0</v>
      </c>
      <c r="JS21" s="74">
        <f t="shared" si="188"/>
        <v>0</v>
      </c>
      <c r="JT21" s="164">
        <f>'План 1-2024'!DN21</f>
        <v>0</v>
      </c>
      <c r="JU21" s="72">
        <f>ФАКТ!CR12</f>
        <v>0</v>
      </c>
      <c r="JV21" s="73">
        <f>'План 1-2024'!DO21</f>
        <v>0</v>
      </c>
      <c r="JW21" s="73">
        <f>ФАКТ!CS12</f>
        <v>0</v>
      </c>
      <c r="JX21" s="74">
        <f t="shared" si="189"/>
        <v>0</v>
      </c>
      <c r="JY21" s="164">
        <f>'План 1-2024'!DP21</f>
        <v>0</v>
      </c>
      <c r="JZ21" s="72">
        <f>ФАКТ!CT12</f>
        <v>0</v>
      </c>
      <c r="KA21" s="73">
        <f>'План 1-2024'!DQ21</f>
        <v>0</v>
      </c>
      <c r="KB21" s="73">
        <f>ФАКТ!CU12</f>
        <v>0</v>
      </c>
      <c r="KC21" s="74">
        <f t="shared" si="190"/>
        <v>0</v>
      </c>
      <c r="KD21" s="164">
        <f>'План 1-2024'!DR21</f>
        <v>0</v>
      </c>
      <c r="KE21" s="72">
        <f>ФАКТ!CV12</f>
        <v>0</v>
      </c>
      <c r="KF21" s="73">
        <f>'План 1-2024'!DS21</f>
        <v>0</v>
      </c>
      <c r="KG21" s="73">
        <f>ФАКТ!CW12</f>
        <v>0</v>
      </c>
      <c r="KH21" s="74">
        <f t="shared" si="191"/>
        <v>0</v>
      </c>
      <c r="KI21" s="164">
        <f>'План 1-2024'!DT21</f>
        <v>0</v>
      </c>
      <c r="KJ21" s="72">
        <f>ФАКТ!CX12</f>
        <v>0</v>
      </c>
      <c r="KK21" s="73">
        <f>'План 1-2024'!DU21</f>
        <v>0</v>
      </c>
      <c r="KL21" s="73">
        <f>ФАКТ!CY12</f>
        <v>0</v>
      </c>
      <c r="KM21" s="74">
        <f t="shared" si="192"/>
        <v>0</v>
      </c>
      <c r="KN21" s="164">
        <f>'План 1-2024'!DV21</f>
        <v>0</v>
      </c>
      <c r="KO21" s="72">
        <f>ФАКТ!CZ12</f>
        <v>0</v>
      </c>
      <c r="KP21" s="73">
        <f>'План 1-2024'!DW21</f>
        <v>0</v>
      </c>
      <c r="KQ21" s="73">
        <f>ФАКТ!DA12</f>
        <v>0</v>
      </c>
      <c r="KR21" s="74">
        <f t="shared" si="193"/>
        <v>0</v>
      </c>
      <c r="KS21" s="164">
        <f>'План 1-2024'!DX21</f>
        <v>0</v>
      </c>
      <c r="KT21" s="72">
        <f>ФАКТ!DB12</f>
        <v>0</v>
      </c>
      <c r="KU21" s="73">
        <f>'План 1-2024'!DY21</f>
        <v>0</v>
      </c>
      <c r="KV21" s="73">
        <f>ФАКТ!DC12</f>
        <v>0</v>
      </c>
      <c r="KW21" s="74">
        <f t="shared" si="194"/>
        <v>0</v>
      </c>
      <c r="KX21" s="164">
        <f>'План 1-2024'!DZ21</f>
        <v>0</v>
      </c>
      <c r="KY21" s="72">
        <f>ФАКТ!DD12</f>
        <v>0</v>
      </c>
      <c r="KZ21" s="73">
        <f>'План 1-2024'!EA21</f>
        <v>0</v>
      </c>
      <c r="LA21" s="73">
        <f>ФАКТ!DE12</f>
        <v>0</v>
      </c>
      <c r="LB21" s="74">
        <f t="shared" si="195"/>
        <v>0</v>
      </c>
      <c r="LC21" s="72">
        <f>'План 1-2024'!EB21</f>
        <v>0</v>
      </c>
      <c r="LD21" s="72">
        <f>ФАКТ!DF12</f>
        <v>0</v>
      </c>
      <c r="LE21" s="73">
        <f>'План 1-2024'!EC21</f>
        <v>0</v>
      </c>
      <c r="LF21" s="73">
        <f>ФАКТ!DG12</f>
        <v>0</v>
      </c>
      <c r="LG21" s="74">
        <f t="shared" si="196"/>
        <v>0</v>
      </c>
      <c r="LH21" s="169">
        <f>'План 1-2024'!ED21</f>
        <v>0</v>
      </c>
      <c r="LI21" s="139">
        <f>ФАКТ!DH12</f>
        <v>0</v>
      </c>
      <c r="LJ21" s="139">
        <f>'План 1-2024'!EE21</f>
        <v>0</v>
      </c>
      <c r="LK21" s="139">
        <f>ФАКТ!DI12</f>
        <v>0</v>
      </c>
      <c r="LL21" s="74">
        <f t="shared" si="197"/>
        <v>0</v>
      </c>
      <c r="LM21" s="139">
        <f>'План 1-2024'!EF21</f>
        <v>0</v>
      </c>
      <c r="LN21" s="139">
        <f>ФАКТ!DJ12</f>
        <v>0</v>
      </c>
      <c r="LO21" s="135">
        <f>'План 1-2024'!EG21</f>
        <v>0</v>
      </c>
      <c r="LP21" s="140">
        <f>ФАКТ!DK12</f>
        <v>0</v>
      </c>
      <c r="LQ21" s="74">
        <f t="shared" si="198"/>
        <v>0</v>
      </c>
      <c r="LR21" s="169">
        <f>'План 1-2024'!EH21</f>
        <v>0</v>
      </c>
      <c r="LS21" s="139">
        <f>ФАКТ!DL12</f>
        <v>0</v>
      </c>
      <c r="LT21" s="135">
        <f>'План 1-2024'!EI21</f>
        <v>0</v>
      </c>
      <c r="LU21" s="135">
        <f>ФАКТ!DM12</f>
        <v>0</v>
      </c>
      <c r="LV21" s="74">
        <f t="shared" si="199"/>
        <v>0</v>
      </c>
      <c r="LW21" s="139">
        <f>'План 1-2024'!EJ21</f>
        <v>0</v>
      </c>
      <c r="LX21" s="139">
        <f>ФАКТ!DN12</f>
        <v>0</v>
      </c>
      <c r="LY21" s="135">
        <f>'План 1-2024'!EK21</f>
        <v>0</v>
      </c>
      <c r="LZ21" s="135">
        <f>ФАКТ!DO12</f>
        <v>0</v>
      </c>
      <c r="MA21" s="74">
        <f t="shared" si="200"/>
        <v>0</v>
      </c>
      <c r="MB21" s="139">
        <f>'План 1-2024'!EL21</f>
        <v>0</v>
      </c>
      <c r="MC21" s="139">
        <f>ФАКТ!DP12</f>
        <v>0</v>
      </c>
      <c r="MD21" s="135">
        <f>'План 1-2024'!EM21</f>
        <v>0</v>
      </c>
      <c r="ME21" s="135">
        <f>ФАКТ!DQ12</f>
        <v>0</v>
      </c>
      <c r="MF21" s="74">
        <f t="shared" si="201"/>
        <v>0</v>
      </c>
      <c r="MG21" s="139">
        <f>'План 1-2024'!EN21</f>
        <v>0</v>
      </c>
      <c r="MH21" s="139">
        <f>ФАКТ!DR12</f>
        <v>0</v>
      </c>
      <c r="MI21" s="135">
        <f>'План 1-2024'!EO21</f>
        <v>0</v>
      </c>
      <c r="MJ21" s="135">
        <f>ФАКТ!DS12</f>
        <v>0</v>
      </c>
      <c r="MK21" s="74">
        <f t="shared" si="202"/>
        <v>0</v>
      </c>
      <c r="ML21" s="139">
        <f>'План 1-2024'!EP21</f>
        <v>0</v>
      </c>
      <c r="MM21" s="139">
        <f>ФАКТ!DT12</f>
        <v>0</v>
      </c>
      <c r="MN21" s="135">
        <f>'План 1-2024'!EQ21</f>
        <v>0</v>
      </c>
      <c r="MO21" s="135">
        <f>ФАКТ!DU12</f>
        <v>0</v>
      </c>
      <c r="MP21" s="74">
        <f t="shared" si="203"/>
        <v>0</v>
      </c>
      <c r="MQ21" s="139">
        <f>'План 1-2024'!ER21</f>
        <v>0</v>
      </c>
      <c r="MR21" s="139">
        <f>ФАКТ!DV12</f>
        <v>0</v>
      </c>
      <c r="MS21" s="135">
        <f>'План 1-2024'!ES21</f>
        <v>0</v>
      </c>
      <c r="MT21" s="135">
        <f>ФАКТ!DW12</f>
        <v>0</v>
      </c>
      <c r="MU21" s="190">
        <f t="shared" si="204"/>
        <v>0</v>
      </c>
      <c r="MV21" s="139">
        <f>'План 1-2024'!ET21</f>
        <v>0</v>
      </c>
      <c r="MW21" s="139">
        <f>ФАКТ!DX12</f>
        <v>0</v>
      </c>
      <c r="MX21" s="135">
        <f>'План 1-2024'!EU21</f>
        <v>0</v>
      </c>
      <c r="MY21" s="135">
        <f>ФАКТ!DY12</f>
        <v>0</v>
      </c>
      <c r="MZ21" s="74">
        <f t="shared" si="205"/>
        <v>0</v>
      </c>
      <c r="NA21" s="82">
        <f t="shared" si="206"/>
        <v>0</v>
      </c>
      <c r="NB21" s="82">
        <f t="shared" si="207"/>
        <v>0</v>
      </c>
      <c r="NC21" s="73">
        <f t="shared" si="208"/>
        <v>0</v>
      </c>
      <c r="ND21" s="120">
        <f t="shared" si="209"/>
        <v>0</v>
      </c>
      <c r="NE21" s="110">
        <f>'План 1-2024'!EX21</f>
        <v>0</v>
      </c>
      <c r="NF21" s="75">
        <f>ФАКТ!DZ12</f>
        <v>0</v>
      </c>
      <c r="NG21" s="71">
        <f>'План 1-2024'!EY21</f>
        <v>0</v>
      </c>
      <c r="NH21" s="71">
        <f>ФАКТ!EA12</f>
        <v>0</v>
      </c>
      <c r="NI21" s="40">
        <f t="shared" si="210"/>
        <v>0</v>
      </c>
      <c r="NJ21" s="191">
        <f>'План 1-2024'!EZ21</f>
        <v>0</v>
      </c>
      <c r="NK21" s="141">
        <f>ФАКТ!EB12</f>
        <v>0</v>
      </c>
      <c r="NL21" s="141">
        <f>'План 1-2024'!FA21</f>
        <v>0</v>
      </c>
      <c r="NM21" s="141">
        <f>ФАКТ!EC12</f>
        <v>0</v>
      </c>
      <c r="NN21" s="40">
        <f t="shared" si="211"/>
        <v>0</v>
      </c>
      <c r="NO21" s="76">
        <f t="shared" si="212"/>
        <v>0</v>
      </c>
      <c r="NP21" s="76">
        <f t="shared" si="213"/>
        <v>0</v>
      </c>
      <c r="NQ21" s="77">
        <f t="shared" si="214"/>
        <v>0</v>
      </c>
      <c r="NR21" s="127">
        <f t="shared" si="215"/>
        <v>0</v>
      </c>
      <c r="NS21" s="110">
        <f>'План 1-2024'!FD21</f>
        <v>45</v>
      </c>
      <c r="NT21" s="75">
        <f>ФАКТ!ED12</f>
        <v>2</v>
      </c>
      <c r="NU21" s="71">
        <f>'План 1-2024'!FE21</f>
        <v>7456.9049999999997</v>
      </c>
      <c r="NV21" s="71">
        <f>ФАКТ!EE12</f>
        <v>331.41800000000001</v>
      </c>
      <c r="NW21" s="40">
        <f t="shared" si="216"/>
        <v>4.4444444444444446E-2</v>
      </c>
      <c r="NX21" s="165">
        <f>'План 1-2024'!FF21</f>
        <v>0</v>
      </c>
      <c r="NY21" s="75">
        <f>ФАКТ!EF12</f>
        <v>0</v>
      </c>
      <c r="NZ21" s="71">
        <f>'План 1-2024'!FG21</f>
        <v>0</v>
      </c>
      <c r="OA21" s="71">
        <f>ФАКТ!EG12</f>
        <v>0</v>
      </c>
      <c r="OB21" s="40">
        <f t="shared" si="217"/>
        <v>0</v>
      </c>
      <c r="OC21" s="165">
        <f>'План 1-2024'!FH21</f>
        <v>0</v>
      </c>
      <c r="OD21" s="75">
        <f>ФАКТ!EH12</f>
        <v>0</v>
      </c>
      <c r="OE21" s="71">
        <f>'План 1-2024'!FI21</f>
        <v>0</v>
      </c>
      <c r="OF21" s="71">
        <f>ФАКТ!EI12</f>
        <v>0</v>
      </c>
      <c r="OG21" s="40">
        <f t="shared" si="218"/>
        <v>0</v>
      </c>
      <c r="OH21" s="165">
        <f>'План 1-2024'!FJ21</f>
        <v>0</v>
      </c>
      <c r="OI21" s="75">
        <f>ФАКТ!EJ12</f>
        <v>0</v>
      </c>
      <c r="OJ21" s="71">
        <f>'План 1-2024'!FK21</f>
        <v>0</v>
      </c>
      <c r="OK21" s="71">
        <f>ФАКТ!EK12</f>
        <v>0</v>
      </c>
      <c r="OL21" s="40">
        <f t="shared" si="219"/>
        <v>0</v>
      </c>
      <c r="OM21" s="165">
        <f>'План 1-2024'!FL21</f>
        <v>0</v>
      </c>
      <c r="ON21" s="75">
        <f>ФАКТ!EL12</f>
        <v>0</v>
      </c>
      <c r="OO21" s="71">
        <f>'План 1-2024'!FM21</f>
        <v>0</v>
      </c>
      <c r="OP21" s="71">
        <f>ФАКТ!EM12</f>
        <v>0</v>
      </c>
      <c r="OQ21" s="40">
        <f t="shared" si="220"/>
        <v>0</v>
      </c>
      <c r="OR21" s="165">
        <f>'План 1-2024'!FN21</f>
        <v>0</v>
      </c>
      <c r="OS21" s="75">
        <f>ФАКТ!EN12</f>
        <v>0</v>
      </c>
      <c r="OT21" s="71">
        <f>'План 1-2024'!FO21</f>
        <v>0</v>
      </c>
      <c r="OU21" s="71">
        <f>ФАКТ!EO12</f>
        <v>0</v>
      </c>
      <c r="OV21" s="40">
        <f t="shared" si="221"/>
        <v>0</v>
      </c>
      <c r="OW21" s="165">
        <f>'План 1-2024'!FP21</f>
        <v>0</v>
      </c>
      <c r="OX21" s="75">
        <f>ФАКТ!EP12</f>
        <v>0</v>
      </c>
      <c r="OY21" s="71">
        <f>'План 1-2024'!FQ21</f>
        <v>0</v>
      </c>
      <c r="OZ21" s="71">
        <f>ФАКТ!EQ12</f>
        <v>0</v>
      </c>
      <c r="PA21" s="40">
        <f t="shared" si="222"/>
        <v>0</v>
      </c>
      <c r="PB21" s="76">
        <f t="shared" si="223"/>
        <v>45</v>
      </c>
      <c r="PC21" s="76">
        <f t="shared" si="224"/>
        <v>2</v>
      </c>
      <c r="PD21" s="77">
        <f t="shared" si="225"/>
        <v>7456.9049999999997</v>
      </c>
      <c r="PE21" s="127">
        <f t="shared" si="226"/>
        <v>331.41800000000001</v>
      </c>
      <c r="PF21" s="110">
        <f>'План 1-2024'!FT21</f>
        <v>0</v>
      </c>
      <c r="PG21" s="75">
        <f>ФАКТ!ER12</f>
        <v>0</v>
      </c>
      <c r="PH21" s="71">
        <f>'План 1-2024'!FU21</f>
        <v>0</v>
      </c>
      <c r="PI21" s="71">
        <f>ФАКТ!ES12</f>
        <v>0</v>
      </c>
      <c r="PJ21" s="40">
        <f t="shared" si="227"/>
        <v>0</v>
      </c>
      <c r="PK21" s="165">
        <f>'План 1-2024'!FV21</f>
        <v>0</v>
      </c>
      <c r="PL21" s="75">
        <f>ФАКТ!ET12</f>
        <v>0</v>
      </c>
      <c r="PM21" s="71">
        <f>'План 1-2024'!FW21</f>
        <v>0</v>
      </c>
      <c r="PN21" s="71">
        <f>ФАКТ!EU12</f>
        <v>0</v>
      </c>
      <c r="PO21" s="40">
        <f t="shared" si="228"/>
        <v>0</v>
      </c>
      <c r="PP21" s="165">
        <f>'План 1-2024'!FX21</f>
        <v>0</v>
      </c>
      <c r="PQ21" s="75">
        <f>ФАКТ!EV12</f>
        <v>0</v>
      </c>
      <c r="PR21" s="71">
        <f>'План 1-2024'!FY21</f>
        <v>0</v>
      </c>
      <c r="PS21" s="71">
        <f>ФАКТ!EW12</f>
        <v>0</v>
      </c>
      <c r="PT21" s="40">
        <f t="shared" si="229"/>
        <v>0</v>
      </c>
      <c r="PU21" s="76">
        <f t="shared" si="230"/>
        <v>0</v>
      </c>
      <c r="PV21" s="76">
        <f t="shared" si="231"/>
        <v>0</v>
      </c>
      <c r="PW21" s="77">
        <f t="shared" si="232"/>
        <v>0</v>
      </c>
      <c r="PX21" s="111">
        <f t="shared" si="233"/>
        <v>0</v>
      </c>
      <c r="PY21" s="119">
        <f>'План 1-2024'!GB21</f>
        <v>10</v>
      </c>
      <c r="PZ21" s="165">
        <f>ФАКТ!EX12</f>
        <v>0</v>
      </c>
      <c r="QA21" s="136">
        <f>'План 1-2024'!GC21</f>
        <v>2045.81</v>
      </c>
      <c r="QB21" s="136">
        <f>ФАКТ!EY12</f>
        <v>0</v>
      </c>
      <c r="QC21" s="40">
        <f t="shared" si="234"/>
        <v>0</v>
      </c>
      <c r="QD21" s="76">
        <f>'План 1-2024'!GD21</f>
        <v>20</v>
      </c>
      <c r="QE21" s="76">
        <f>ФАКТ!EZ12</f>
        <v>0</v>
      </c>
      <c r="QF21" s="138">
        <f>'План 1-2024'!GE21</f>
        <v>4427.28</v>
      </c>
      <c r="QG21" s="138">
        <f>ФАКТ!FA12</f>
        <v>0</v>
      </c>
      <c r="QH21" s="40">
        <f t="shared" si="235"/>
        <v>0</v>
      </c>
      <c r="QI21" s="76">
        <f t="shared" si="236"/>
        <v>30</v>
      </c>
      <c r="QJ21" s="76">
        <f t="shared" si="237"/>
        <v>0</v>
      </c>
      <c r="QK21" s="136">
        <f t="shared" si="238"/>
        <v>6473.09</v>
      </c>
      <c r="QL21" s="162">
        <f t="shared" si="239"/>
        <v>0</v>
      </c>
      <c r="QM21" s="110">
        <f>'План 1-2024'!GH21</f>
        <v>0</v>
      </c>
      <c r="QN21" s="75">
        <f>ФАКТ!FB12</f>
        <v>0</v>
      </c>
      <c r="QO21" s="71">
        <f>'План 1-2024'!GI21</f>
        <v>0</v>
      </c>
      <c r="QP21" s="71">
        <f>ФАКТ!FC12</f>
        <v>0</v>
      </c>
      <c r="QQ21" s="121">
        <f t="shared" si="240"/>
        <v>0</v>
      </c>
      <c r="QR21" s="110">
        <f>'План 1-2024'!GJ21</f>
        <v>20</v>
      </c>
      <c r="QS21" s="75">
        <f>ФАКТ!FD12</f>
        <v>0</v>
      </c>
      <c r="QT21" s="71">
        <f>'План 1-2024'!GK21</f>
        <v>4575.68</v>
      </c>
      <c r="QU21" s="71">
        <f>ФАКТ!FE12</f>
        <v>0</v>
      </c>
      <c r="QV21" s="40">
        <f t="shared" si="241"/>
        <v>0</v>
      </c>
      <c r="QW21" s="75">
        <f>'План 1-2024'!GL21</f>
        <v>0</v>
      </c>
      <c r="QX21" s="75">
        <f>ФАКТ!FF12</f>
        <v>0</v>
      </c>
      <c r="QY21" s="71">
        <f>'План 1-2024'!GM21</f>
        <v>0</v>
      </c>
      <c r="QZ21" s="71">
        <f>ФАКТ!FG12</f>
        <v>0</v>
      </c>
      <c r="RA21" s="40">
        <f t="shared" si="242"/>
        <v>0</v>
      </c>
      <c r="RB21" s="76">
        <f t="shared" si="243"/>
        <v>20</v>
      </c>
      <c r="RC21" s="76">
        <f t="shared" si="244"/>
        <v>0</v>
      </c>
      <c r="RD21" s="77">
        <f t="shared" si="245"/>
        <v>4575.68</v>
      </c>
      <c r="RE21" s="127">
        <f t="shared" si="246"/>
        <v>0</v>
      </c>
    </row>
    <row r="22" spans="1:473" s="357" customFormat="1">
      <c r="A22" s="320">
        <v>630098</v>
      </c>
      <c r="B22" s="321">
        <v>6002</v>
      </c>
      <c r="C22" s="322" t="s">
        <v>37</v>
      </c>
      <c r="D22" s="323">
        <f t="shared" si="0"/>
        <v>2163</v>
      </c>
      <c r="E22" s="323">
        <f t="shared" si="1"/>
        <v>58</v>
      </c>
      <c r="F22" s="324">
        <f t="shared" si="2"/>
        <v>524518.89200000011</v>
      </c>
      <c r="G22" s="324">
        <f t="shared" si="3"/>
        <v>13321.55</v>
      </c>
      <c r="H22" s="325">
        <f t="shared" si="105"/>
        <v>2.6814609338881183E-2</v>
      </c>
      <c r="I22" s="326">
        <f>'План 1-2024'!F22</f>
        <v>10</v>
      </c>
      <c r="J22" s="323">
        <f>ФАКТ!B13</f>
        <v>0</v>
      </c>
      <c r="K22" s="324">
        <f>'План 1-2024'!G22</f>
        <v>1587.27</v>
      </c>
      <c r="L22" s="324">
        <f>ФАКТ!C13</f>
        <v>0</v>
      </c>
      <c r="M22" s="327">
        <f t="shared" si="106"/>
        <v>0</v>
      </c>
      <c r="N22" s="323">
        <f>'План 1-2024'!H22</f>
        <v>0</v>
      </c>
      <c r="O22" s="323">
        <f>ФАКТ!D13</f>
        <v>0</v>
      </c>
      <c r="P22" s="324">
        <f>'План 1-2024'!I22</f>
        <v>0</v>
      </c>
      <c r="Q22" s="324">
        <f>ФАКТ!E13</f>
        <v>0</v>
      </c>
      <c r="R22" s="327">
        <f t="shared" si="107"/>
        <v>0</v>
      </c>
      <c r="S22" s="323">
        <f>'План 1-2024'!J22</f>
        <v>0</v>
      </c>
      <c r="T22" s="323">
        <f>ФАКТ!F13</f>
        <v>0</v>
      </c>
      <c r="U22" s="324">
        <f>'План 1-2024'!K22</f>
        <v>0</v>
      </c>
      <c r="V22" s="324">
        <f>ФАКТ!G13</f>
        <v>0</v>
      </c>
      <c r="W22" s="327">
        <f t="shared" si="108"/>
        <v>0</v>
      </c>
      <c r="X22" s="323">
        <f>[18]Лист1!$L$13</f>
        <v>0</v>
      </c>
      <c r="Y22" s="323">
        <f>ФАКТ!H13</f>
        <v>0</v>
      </c>
      <c r="Z22" s="324">
        <f>'План 1-2024'!M22</f>
        <v>0</v>
      </c>
      <c r="AA22" s="324">
        <f>ФАКТ!I13</f>
        <v>0</v>
      </c>
      <c r="AB22" s="327">
        <f t="shared" si="109"/>
        <v>0</v>
      </c>
      <c r="AC22" s="323">
        <f t="shared" si="110"/>
        <v>10</v>
      </c>
      <c r="AD22" s="323">
        <f t="shared" si="111"/>
        <v>0</v>
      </c>
      <c r="AE22" s="324">
        <f t="shared" si="112"/>
        <v>1587.27</v>
      </c>
      <c r="AF22" s="328">
        <f t="shared" si="113"/>
        <v>0</v>
      </c>
      <c r="AG22" s="329">
        <f>'План 1-2024'!P22</f>
        <v>21</v>
      </c>
      <c r="AH22" s="330">
        <f>ФАКТ!J13</f>
        <v>1</v>
      </c>
      <c r="AI22" s="331">
        <f>'План 1-2024'!Q22</f>
        <v>3455.4659999999999</v>
      </c>
      <c r="AJ22" s="331">
        <f>ФАКТ!K13</f>
        <v>164.54599999999999</v>
      </c>
      <c r="AK22" s="325">
        <f t="shared" si="114"/>
        <v>4.7619047619047616E-2</v>
      </c>
      <c r="AL22" s="329">
        <f>'План 1-2024'!R22</f>
        <v>6</v>
      </c>
      <c r="AM22" s="330">
        <f>ФАКТ!L13</f>
        <v>0</v>
      </c>
      <c r="AN22" s="331">
        <f>'План 1-2024'!S22</f>
        <v>1112.9580000000001</v>
      </c>
      <c r="AO22" s="331">
        <f>ФАКТ!M13</f>
        <v>0</v>
      </c>
      <c r="AP22" s="332">
        <f t="shared" si="115"/>
        <v>0</v>
      </c>
      <c r="AQ22" s="330">
        <f>'План 1-2024'!T22</f>
        <v>0</v>
      </c>
      <c r="AR22" s="330">
        <f>ФАКТ!N13</f>
        <v>0</v>
      </c>
      <c r="AS22" s="331">
        <f>'План 1-2024'!U22</f>
        <v>0</v>
      </c>
      <c r="AT22" s="331">
        <f>ФАКТ!O13</f>
        <v>0</v>
      </c>
      <c r="AU22" s="332">
        <f t="shared" si="116"/>
        <v>0</v>
      </c>
      <c r="AV22" s="333">
        <f t="shared" si="117"/>
        <v>6</v>
      </c>
      <c r="AW22" s="333">
        <f t="shared" si="118"/>
        <v>0</v>
      </c>
      <c r="AX22" s="334">
        <f t="shared" si="119"/>
        <v>1112.9580000000001</v>
      </c>
      <c r="AY22" s="335">
        <f t="shared" si="120"/>
        <v>0</v>
      </c>
      <c r="AZ22" s="329">
        <f>'План 1-2024'!X22</f>
        <v>1</v>
      </c>
      <c r="BA22" s="330">
        <f>ФАКТ!P13</f>
        <v>0</v>
      </c>
      <c r="BB22" s="331">
        <f>'План 1-2024'!Y22</f>
        <v>327.84800000000001</v>
      </c>
      <c r="BC22" s="331">
        <f>ФАКТ!Q13</f>
        <v>0</v>
      </c>
      <c r="BD22" s="325">
        <f t="shared" si="121"/>
        <v>0</v>
      </c>
      <c r="BE22" s="329">
        <f>'План 1-2024'!Z22</f>
        <v>0</v>
      </c>
      <c r="BF22" s="330">
        <f>ФАКТ!R13</f>
        <v>0</v>
      </c>
      <c r="BG22" s="331">
        <f>'План 1-2024'!AA22</f>
        <v>0</v>
      </c>
      <c r="BH22" s="331">
        <f>ФАКТ!S13</f>
        <v>0</v>
      </c>
      <c r="BI22" s="325">
        <f t="shared" si="122"/>
        <v>0</v>
      </c>
      <c r="BJ22" s="329">
        <f>'План 1-2024'!AB22</f>
        <v>0</v>
      </c>
      <c r="BK22" s="330">
        <f>ФАКТ!T13</f>
        <v>0</v>
      </c>
      <c r="BL22" s="331">
        <f>'План 1-2024'!AC22</f>
        <v>0</v>
      </c>
      <c r="BM22" s="331">
        <f>ФАКТ!U13</f>
        <v>0</v>
      </c>
      <c r="BN22" s="332">
        <f t="shared" si="123"/>
        <v>0</v>
      </c>
      <c r="BO22" s="330">
        <f>'План 1-2024'!AD22</f>
        <v>0</v>
      </c>
      <c r="BP22" s="330">
        <f>ФАКТ!V13</f>
        <v>0</v>
      </c>
      <c r="BQ22" s="331">
        <f>'План 1-2024'!AE22</f>
        <v>0</v>
      </c>
      <c r="BR22" s="331">
        <f>ФАКТ!W13</f>
        <v>0</v>
      </c>
      <c r="BS22" s="332">
        <f t="shared" si="124"/>
        <v>0</v>
      </c>
      <c r="BT22" s="333">
        <f t="shared" si="125"/>
        <v>0</v>
      </c>
      <c r="BU22" s="333">
        <f t="shared" si="126"/>
        <v>0</v>
      </c>
      <c r="BV22" s="334">
        <f t="shared" si="127"/>
        <v>0</v>
      </c>
      <c r="BW22" s="336">
        <f t="shared" si="128"/>
        <v>0</v>
      </c>
      <c r="BX22" s="329">
        <f>'План 1-2024'!AH22</f>
        <v>50</v>
      </c>
      <c r="BY22" s="330">
        <f>ФАКТ!X13</f>
        <v>1</v>
      </c>
      <c r="BZ22" s="331">
        <f>'План 1-2024'!AI22</f>
        <v>10001.85</v>
      </c>
      <c r="CA22" s="331">
        <f>ФАКТ!Y13</f>
        <v>200.03700000000001</v>
      </c>
      <c r="CB22" s="332">
        <f t="shared" si="129"/>
        <v>0.02</v>
      </c>
      <c r="CC22" s="330">
        <f>'План 1-2024'!AJ22</f>
        <v>0</v>
      </c>
      <c r="CD22" s="330">
        <f>ФАКТ!Z13</f>
        <v>0</v>
      </c>
      <c r="CE22" s="331">
        <f>'План 1-2024'!AK22</f>
        <v>0</v>
      </c>
      <c r="CF22" s="331">
        <f>ФАКТ!AA13</f>
        <v>0</v>
      </c>
      <c r="CG22" s="332">
        <f t="shared" si="130"/>
        <v>0</v>
      </c>
      <c r="CH22" s="330">
        <f>'План 1-2024'!AL22</f>
        <v>10</v>
      </c>
      <c r="CI22" s="330">
        <f>ФАКТ!AB13</f>
        <v>0</v>
      </c>
      <c r="CJ22" s="331">
        <f>'План 1-2024'!AM22</f>
        <v>1951.75</v>
      </c>
      <c r="CK22" s="331">
        <f>ФАКТ!AC13</f>
        <v>0</v>
      </c>
      <c r="CL22" s="332">
        <f t="shared" si="131"/>
        <v>0</v>
      </c>
      <c r="CM22" s="330">
        <f>'План 1-2024'!AN22</f>
        <v>30</v>
      </c>
      <c r="CN22" s="330">
        <f>ФАКТ!AD13</f>
        <v>0</v>
      </c>
      <c r="CO22" s="331">
        <f>'План 1-2024'!AO22</f>
        <v>8410.17</v>
      </c>
      <c r="CP22" s="331">
        <f>ФАКТ!AE13</f>
        <v>0</v>
      </c>
      <c r="CQ22" s="332">
        <f t="shared" si="132"/>
        <v>0</v>
      </c>
      <c r="CR22" s="330">
        <f>'План 1-2024'!AP22</f>
        <v>40</v>
      </c>
      <c r="CS22" s="330">
        <f>ФАКТ!AF13</f>
        <v>2</v>
      </c>
      <c r="CT22" s="331">
        <f>'План 1-2024'!AQ22</f>
        <v>14592.2</v>
      </c>
      <c r="CU22" s="331">
        <f>ФАКТ!AG13</f>
        <v>729.61</v>
      </c>
      <c r="CV22" s="332">
        <f t="shared" si="133"/>
        <v>0.05</v>
      </c>
      <c r="CW22" s="330">
        <f>'План 1-2024'!AR22</f>
        <v>3</v>
      </c>
      <c r="CX22" s="330">
        <f>ФАКТ!AH13</f>
        <v>0</v>
      </c>
      <c r="CY22" s="331">
        <f>'План 1-2024'!AS22</f>
        <v>1467.9570000000001</v>
      </c>
      <c r="CZ22" s="331">
        <f>ФАКТ!AI13</f>
        <v>0</v>
      </c>
      <c r="DA22" s="332">
        <f t="shared" si="134"/>
        <v>0</v>
      </c>
      <c r="DB22" s="333">
        <f t="shared" si="135"/>
        <v>133</v>
      </c>
      <c r="DC22" s="333">
        <f t="shared" si="136"/>
        <v>3</v>
      </c>
      <c r="DD22" s="334">
        <f t="shared" si="137"/>
        <v>36423.927000000003</v>
      </c>
      <c r="DE22" s="335">
        <f t="shared" si="138"/>
        <v>929.64700000000005</v>
      </c>
      <c r="DF22" s="329">
        <f>'План 1-2024'!AV22</f>
        <v>50</v>
      </c>
      <c r="DG22" s="75">
        <f>ФАКТ!AJ13</f>
        <v>5</v>
      </c>
      <c r="DH22" s="331">
        <f>'План 1-2024'!AW22</f>
        <v>15363.35</v>
      </c>
      <c r="DI22" s="71">
        <f>ФАКТ!AK13</f>
        <v>1536.335</v>
      </c>
      <c r="DJ22" s="332">
        <f t="shared" si="139"/>
        <v>0.1</v>
      </c>
      <c r="DK22" s="330">
        <f>'План 1-2024'!AX22</f>
        <v>23</v>
      </c>
      <c r="DL22" s="75">
        <f>ФАКТ!AL13</f>
        <v>1</v>
      </c>
      <c r="DM22" s="331">
        <f>'План 1-2024'!AY22</f>
        <v>14418.677</v>
      </c>
      <c r="DN22" s="71">
        <f>ФАКТ!AM13</f>
        <v>626.899</v>
      </c>
      <c r="DO22" s="332">
        <f t="shared" si="140"/>
        <v>4.3478260869565216E-2</v>
      </c>
      <c r="DP22" s="333">
        <f t="shared" si="141"/>
        <v>73</v>
      </c>
      <c r="DQ22" s="333">
        <f t="shared" si="142"/>
        <v>6</v>
      </c>
      <c r="DR22" s="334">
        <f t="shared" si="143"/>
        <v>29782.027000000002</v>
      </c>
      <c r="DS22" s="335">
        <f t="shared" si="144"/>
        <v>2163.2339999999999</v>
      </c>
      <c r="DT22" s="329">
        <f>'План 1-2024'!BB22</f>
        <v>0</v>
      </c>
      <c r="DU22" s="330">
        <f>ФАКТ!AN13</f>
        <v>0</v>
      </c>
      <c r="DV22" s="331">
        <f>'План 1-2024'!BC22</f>
        <v>0</v>
      </c>
      <c r="DW22" s="331">
        <f>ФАКТ!AO13</f>
        <v>0</v>
      </c>
      <c r="DX22" s="332">
        <f t="shared" si="145"/>
        <v>0</v>
      </c>
      <c r="DY22" s="330">
        <f>'План 1-2024'!BD22</f>
        <v>0</v>
      </c>
      <c r="DZ22" s="330">
        <f>ФАКТ!AP13</f>
        <v>0</v>
      </c>
      <c r="EA22" s="331">
        <f>'План 1-2024'!BE22</f>
        <v>0</v>
      </c>
      <c r="EB22" s="331">
        <f>ФАКТ!AQ13</f>
        <v>0</v>
      </c>
      <c r="EC22" s="332">
        <f t="shared" si="146"/>
        <v>0</v>
      </c>
      <c r="ED22" s="330">
        <f>'План 1-2024'!BF22</f>
        <v>0</v>
      </c>
      <c r="EE22" s="330">
        <f>ФАКТ!AR13</f>
        <v>0</v>
      </c>
      <c r="EF22" s="331">
        <f>'План 1-2024'!BG22</f>
        <v>0</v>
      </c>
      <c r="EG22" s="331">
        <f>ФАКТ!AS13</f>
        <v>0</v>
      </c>
      <c r="EH22" s="332">
        <f t="shared" si="147"/>
        <v>0</v>
      </c>
      <c r="EI22" s="330">
        <f>'План 1-2024'!BH22</f>
        <v>0</v>
      </c>
      <c r="EJ22" s="330">
        <f>ФАКТ!AT13</f>
        <v>0</v>
      </c>
      <c r="EK22" s="331">
        <f>'План 1-2024'!BI22</f>
        <v>0</v>
      </c>
      <c r="EL22" s="331">
        <f>ФАКТ!AU13</f>
        <v>0</v>
      </c>
      <c r="EM22" s="332">
        <f t="shared" si="148"/>
        <v>0</v>
      </c>
      <c r="EN22" s="330">
        <f>'План 1-2024'!BJ22</f>
        <v>0</v>
      </c>
      <c r="EO22" s="330">
        <f>ФАКТ!AV13</f>
        <v>0</v>
      </c>
      <c r="EP22" s="331">
        <f>'План 1-2024'!BK22</f>
        <v>0</v>
      </c>
      <c r="EQ22" s="331">
        <f>ФАКТ!AW13</f>
        <v>0</v>
      </c>
      <c r="ER22" s="332">
        <f t="shared" si="149"/>
        <v>0</v>
      </c>
      <c r="ES22" s="330">
        <f>'План 1-2024'!BL22</f>
        <v>0</v>
      </c>
      <c r="ET22" s="330">
        <f>ФАКТ!AX13</f>
        <v>0</v>
      </c>
      <c r="EU22" s="331">
        <f>'План 1-2024'!BM22</f>
        <v>0</v>
      </c>
      <c r="EV22" s="331">
        <f>ФАКТ!AY13</f>
        <v>0</v>
      </c>
      <c r="EW22" s="332">
        <f t="shared" si="150"/>
        <v>0</v>
      </c>
      <c r="EX22" s="333">
        <f>'План 1-2024'!BN22</f>
        <v>0</v>
      </c>
      <c r="EY22" s="333">
        <f>ФАКТ!AZ13</f>
        <v>0</v>
      </c>
      <c r="EZ22" s="337">
        <f>'План 1-2024'!BO22</f>
        <v>0</v>
      </c>
      <c r="FA22" s="333">
        <f>ФАКТ!BA13</f>
        <v>0</v>
      </c>
      <c r="FB22" s="332">
        <f t="shared" si="151"/>
        <v>0</v>
      </c>
      <c r="FC22" s="333">
        <f t="shared" si="152"/>
        <v>0</v>
      </c>
      <c r="FD22" s="333">
        <f t="shared" si="153"/>
        <v>0</v>
      </c>
      <c r="FE22" s="338">
        <f t="shared" si="154"/>
        <v>0</v>
      </c>
      <c r="FF22" s="339">
        <f t="shared" si="155"/>
        <v>0</v>
      </c>
      <c r="FG22" s="329">
        <f>'План 1-2024'!BR22</f>
        <v>10</v>
      </c>
      <c r="FH22" s="330">
        <f>ФАКТ!BB13</f>
        <v>1</v>
      </c>
      <c r="FI22" s="331">
        <f>'План 1-2024'!BS22</f>
        <v>1402.32</v>
      </c>
      <c r="FJ22" s="331">
        <f>ФАКТ!BC13</f>
        <v>140.232</v>
      </c>
      <c r="FK22" s="332">
        <f t="shared" si="156"/>
        <v>0.1</v>
      </c>
      <c r="FL22" s="330">
        <f>'План 1-2024'!BT22</f>
        <v>7</v>
      </c>
      <c r="FM22" s="330">
        <f>ФАКТ!BD13</f>
        <v>1</v>
      </c>
      <c r="FN22" s="331">
        <f>'План 1-2024'!BU22</f>
        <v>581.245</v>
      </c>
      <c r="FO22" s="331">
        <f>ФАКТ!BE13</f>
        <v>83.034999999999997</v>
      </c>
      <c r="FP22" s="332">
        <f t="shared" si="157"/>
        <v>0.14285714285714285</v>
      </c>
      <c r="FQ22" s="330">
        <f>'План 1-2024'!BV22</f>
        <v>5</v>
      </c>
      <c r="FR22" s="330">
        <f>ФАКТ!BF13</f>
        <v>1</v>
      </c>
      <c r="FS22" s="331">
        <f>'План 1-2024'!BW22</f>
        <v>804.31500000000005</v>
      </c>
      <c r="FT22" s="331">
        <f>ФАКТ!BG13</f>
        <v>160.863</v>
      </c>
      <c r="FU22" s="332">
        <f t="shared" si="158"/>
        <v>0.2</v>
      </c>
      <c r="FV22" s="333">
        <f t="shared" si="159"/>
        <v>22</v>
      </c>
      <c r="FW22" s="333">
        <f t="shared" si="160"/>
        <v>3</v>
      </c>
      <c r="FX22" s="331">
        <f t="shared" si="161"/>
        <v>2787.88</v>
      </c>
      <c r="FY22" s="335">
        <f t="shared" si="162"/>
        <v>384.13</v>
      </c>
      <c r="FZ22" s="329">
        <f>'План 1-2024'!BZ22</f>
        <v>0</v>
      </c>
      <c r="GA22" s="330">
        <f>ФАКТ!BH13</f>
        <v>0</v>
      </c>
      <c r="GB22" s="331">
        <f>'План 1-2024'!CA22</f>
        <v>0</v>
      </c>
      <c r="GC22" s="331">
        <f>ФАКТ!BI13</f>
        <v>0</v>
      </c>
      <c r="GD22" s="332">
        <f t="shared" si="163"/>
        <v>0</v>
      </c>
      <c r="GE22" s="330">
        <f>'План 1-2024'!CB22</f>
        <v>0</v>
      </c>
      <c r="GF22" s="330">
        <f>ФАКТ!BJ13</f>
        <v>0</v>
      </c>
      <c r="GG22" s="331">
        <f>'План 1-2024'!CC22</f>
        <v>0</v>
      </c>
      <c r="GH22" s="331">
        <f>ФАКТ!BK13</f>
        <v>0</v>
      </c>
      <c r="GI22" s="332">
        <f t="shared" si="164"/>
        <v>0</v>
      </c>
      <c r="GJ22" s="330">
        <f>'План 1-2024'!CD22</f>
        <v>0</v>
      </c>
      <c r="GK22" s="330">
        <f>ФАКТ!BL13</f>
        <v>0</v>
      </c>
      <c r="GL22" s="330">
        <f>'План 1-2024'!CG22</f>
        <v>0</v>
      </c>
      <c r="GM22" s="330">
        <f>ФАКТ!BM13</f>
        <v>0</v>
      </c>
      <c r="GN22" s="332">
        <f t="shared" si="165"/>
        <v>0</v>
      </c>
      <c r="GO22" s="330">
        <f>'План 1-2024'!CF22</f>
        <v>0</v>
      </c>
      <c r="GP22" s="330">
        <f>ФАКТ!BN13</f>
        <v>0</v>
      </c>
      <c r="GQ22" s="330">
        <f>'План 1-2024'!CG22</f>
        <v>0</v>
      </c>
      <c r="GR22" s="330">
        <f>ФАКТ!BO13</f>
        <v>0</v>
      </c>
      <c r="GS22" s="332">
        <f t="shared" si="166"/>
        <v>0</v>
      </c>
      <c r="GT22" s="333">
        <f t="shared" si="167"/>
        <v>0</v>
      </c>
      <c r="GU22" s="333">
        <f t="shared" si="168"/>
        <v>0</v>
      </c>
      <c r="GV22" s="334">
        <f t="shared" si="169"/>
        <v>0</v>
      </c>
      <c r="GW22" s="340">
        <f t="shared" si="170"/>
        <v>0</v>
      </c>
      <c r="GX22" s="329">
        <f>'План 1-2024'!CJ22</f>
        <v>0</v>
      </c>
      <c r="GY22" s="330">
        <f>ФАКТ!BP13</f>
        <v>0</v>
      </c>
      <c r="GZ22" s="331">
        <f>'План 1-2024'!CK22</f>
        <v>0</v>
      </c>
      <c r="HA22" s="331">
        <f>ФАКТ!BQ13</f>
        <v>0</v>
      </c>
      <c r="HB22" s="332">
        <f t="shared" si="171"/>
        <v>0</v>
      </c>
      <c r="HC22" s="341">
        <f>'План 1-2024'!CL22</f>
        <v>20</v>
      </c>
      <c r="HD22" s="330">
        <f>ФАКТ!BR13</f>
        <v>0</v>
      </c>
      <c r="HE22" s="331">
        <f>'План 1-2024'!CM22</f>
        <v>4248.1000000000004</v>
      </c>
      <c r="HF22" s="331">
        <f>ФАКТ!BS13</f>
        <v>0</v>
      </c>
      <c r="HG22" s="332">
        <f t="shared" si="172"/>
        <v>0</v>
      </c>
      <c r="HH22" s="341">
        <f>'План 1-2024'!CN22</f>
        <v>0</v>
      </c>
      <c r="HI22" s="330">
        <f>ФАКТ!BT13</f>
        <v>0</v>
      </c>
      <c r="HJ22" s="331">
        <f>'План 1-2024'!CO22</f>
        <v>0</v>
      </c>
      <c r="HK22" s="331">
        <f>ФАКТ!BU13</f>
        <v>0</v>
      </c>
      <c r="HL22" s="332">
        <f t="shared" si="173"/>
        <v>0</v>
      </c>
      <c r="HM22" s="341">
        <f>'План 1-2024'!CP22</f>
        <v>0</v>
      </c>
      <c r="HN22" s="330">
        <f>ФАКТ!BV13</f>
        <v>0</v>
      </c>
      <c r="HO22" s="331">
        <f>'План 1-2024'!CQ22</f>
        <v>0</v>
      </c>
      <c r="HP22" s="331">
        <f>ФАКТ!BW13</f>
        <v>0</v>
      </c>
      <c r="HQ22" s="342">
        <f t="shared" si="174"/>
        <v>0</v>
      </c>
      <c r="HR22" s="330">
        <f>'План 1-2024'!CR22</f>
        <v>0</v>
      </c>
      <c r="HS22" s="331">
        <f>ФАКТ!BX13</f>
        <v>0</v>
      </c>
      <c r="HT22" s="331">
        <f>'План 1-2024'!CS22</f>
        <v>0</v>
      </c>
      <c r="HU22" s="331">
        <f>ФАКТ!BY13</f>
        <v>0</v>
      </c>
      <c r="HV22" s="332">
        <f t="shared" si="175"/>
        <v>0</v>
      </c>
      <c r="HW22" s="330">
        <f>'План 1-2024'!CT22</f>
        <v>40</v>
      </c>
      <c r="HX22" s="331">
        <f>ФАКТ!BZ13</f>
        <v>0</v>
      </c>
      <c r="HY22" s="331">
        <f>'План 1-2024'!CU22</f>
        <v>3695.64</v>
      </c>
      <c r="HZ22" s="331">
        <f>ФАКТ!CA13</f>
        <v>0</v>
      </c>
      <c r="IA22" s="332">
        <f t="shared" si="176"/>
        <v>0</v>
      </c>
      <c r="IB22" s="330">
        <f>'План 1-2024'!CV22</f>
        <v>0</v>
      </c>
      <c r="IC22" s="331">
        <f>ФАКТ!CB13</f>
        <v>0</v>
      </c>
      <c r="ID22" s="331">
        <f>'План 1-2024'!CW22</f>
        <v>0</v>
      </c>
      <c r="IE22" s="331">
        <f>ФАКТ!CC13</f>
        <v>0</v>
      </c>
      <c r="IF22" s="343">
        <f t="shared" si="177"/>
        <v>0</v>
      </c>
      <c r="IG22" s="330">
        <f>'План 1-2024'!CX22</f>
        <v>0</v>
      </c>
      <c r="IH22" s="331">
        <f>ФАКТ!CD13</f>
        <v>0</v>
      </c>
      <c r="II22" s="331">
        <f>'План 1-2024'!CY22</f>
        <v>0</v>
      </c>
      <c r="IJ22" s="331">
        <f>ФАКТ!CE13</f>
        <v>0</v>
      </c>
      <c r="IK22" s="332">
        <f t="shared" si="178"/>
        <v>0</v>
      </c>
      <c r="IL22" s="330">
        <f t="shared" si="179"/>
        <v>60</v>
      </c>
      <c r="IM22" s="330">
        <f t="shared" si="180"/>
        <v>0</v>
      </c>
      <c r="IN22" s="338">
        <f t="shared" si="181"/>
        <v>7943.74</v>
      </c>
      <c r="IO22" s="344">
        <f t="shared" si="182"/>
        <v>0</v>
      </c>
      <c r="IP22" s="329">
        <f>'План 1-2024'!DB22</f>
        <v>105</v>
      </c>
      <c r="IQ22" s="330">
        <f>ФАКТ!CF13</f>
        <v>1</v>
      </c>
      <c r="IR22" s="331">
        <f>'План 1-2024'!DC22</f>
        <v>17258.849999999999</v>
      </c>
      <c r="IS22" s="331">
        <f>ФАКТ!CG13</f>
        <v>164.37</v>
      </c>
      <c r="IT22" s="325">
        <f t="shared" si="183"/>
        <v>9.5238095238095247E-3</v>
      </c>
      <c r="IU22" s="326">
        <f>'План 1-2024'!DD22</f>
        <v>120</v>
      </c>
      <c r="IV22" s="323">
        <f>ФАКТ!CH13</f>
        <v>9</v>
      </c>
      <c r="IW22" s="324">
        <f>'План 1-2024'!DE22</f>
        <v>23894.880000000001</v>
      </c>
      <c r="IX22" s="324">
        <f>ФАКТ!CI13</f>
        <v>1792.116</v>
      </c>
      <c r="IY22" s="327">
        <f t="shared" si="184"/>
        <v>7.4999999999999997E-2</v>
      </c>
      <c r="IZ22" s="345">
        <f>'План 1-2024'!DF22</f>
        <v>90</v>
      </c>
      <c r="JA22" s="323">
        <f>ФАКТ!CJ13</f>
        <v>8</v>
      </c>
      <c r="JB22" s="324">
        <f>'План 1-2024'!DG22</f>
        <v>20710.89</v>
      </c>
      <c r="JC22" s="324">
        <f>ФАКТ!CK13</f>
        <v>1840.9680000000001</v>
      </c>
      <c r="JD22" s="327">
        <f t="shared" si="185"/>
        <v>8.8888888888888892E-2</v>
      </c>
      <c r="JE22" s="345">
        <f>'План 1-2024'!DH22</f>
        <v>40</v>
      </c>
      <c r="JF22" s="323">
        <f>ФАКТ!CL13</f>
        <v>3</v>
      </c>
      <c r="JG22" s="324">
        <f>'План 1-2024'!DI22</f>
        <v>10433.48</v>
      </c>
      <c r="JH22" s="324">
        <f>ФАКТ!CM13</f>
        <v>782.51099999999997</v>
      </c>
      <c r="JI22" s="327">
        <f t="shared" si="186"/>
        <v>7.4999999999999997E-2</v>
      </c>
      <c r="JJ22" s="345">
        <f>'План 1-2024'!DJ22</f>
        <v>150</v>
      </c>
      <c r="JK22" s="323">
        <f>ФАКТ!CN13</f>
        <v>8</v>
      </c>
      <c r="JL22" s="324">
        <f>'План 1-2024'!DK22</f>
        <v>22195.8</v>
      </c>
      <c r="JM22" s="324">
        <f>ФАКТ!CO13</f>
        <v>1183.7760000000001</v>
      </c>
      <c r="JN22" s="327">
        <f t="shared" si="187"/>
        <v>5.3333333333333337E-2</v>
      </c>
      <c r="JO22" s="345">
        <f>'План 1-2024'!DL22</f>
        <v>80</v>
      </c>
      <c r="JP22" s="323">
        <f>ФАКТ!CP13</f>
        <v>6</v>
      </c>
      <c r="JQ22" s="324">
        <f>'План 1-2024'!DM22</f>
        <v>14321.04</v>
      </c>
      <c r="JR22" s="324">
        <f>ФАКТ!CQ13</f>
        <v>1074.078</v>
      </c>
      <c r="JS22" s="327">
        <f t="shared" si="188"/>
        <v>7.4999999999999997E-2</v>
      </c>
      <c r="JT22" s="345">
        <f>'План 1-2024'!DN22</f>
        <v>40</v>
      </c>
      <c r="JU22" s="323">
        <f>ФАКТ!CR13</f>
        <v>0</v>
      </c>
      <c r="JV22" s="324">
        <f>'План 1-2024'!DO22</f>
        <v>8915.0400000000009</v>
      </c>
      <c r="JW22" s="324">
        <f>ФАКТ!CS13</f>
        <v>0</v>
      </c>
      <c r="JX22" s="327">
        <f t="shared" si="189"/>
        <v>0</v>
      </c>
      <c r="JY22" s="345">
        <f>'План 1-2024'!DP22</f>
        <v>100</v>
      </c>
      <c r="JZ22" s="323">
        <f>ФАКТ!CT13</f>
        <v>3</v>
      </c>
      <c r="KA22" s="324">
        <f>'План 1-2024'!DQ22</f>
        <v>13698.2</v>
      </c>
      <c r="KB22" s="324">
        <f>ФАКТ!CU13</f>
        <v>410.94600000000003</v>
      </c>
      <c r="KC22" s="327">
        <f t="shared" si="190"/>
        <v>0.03</v>
      </c>
      <c r="KD22" s="345">
        <f>'План 1-2024'!DR22</f>
        <v>40</v>
      </c>
      <c r="KE22" s="323">
        <f>ФАКТ!CV13</f>
        <v>3</v>
      </c>
      <c r="KF22" s="324">
        <f>'План 1-2024'!DS22</f>
        <v>6505.6</v>
      </c>
      <c r="KG22" s="324">
        <f>ФАКТ!CW13</f>
        <v>487.92</v>
      </c>
      <c r="KH22" s="327">
        <f t="shared" si="191"/>
        <v>7.4999999999999997E-2</v>
      </c>
      <c r="KI22" s="345">
        <f>'План 1-2024'!DT22</f>
        <v>25</v>
      </c>
      <c r="KJ22" s="323">
        <f>ФАКТ!CX13</f>
        <v>1</v>
      </c>
      <c r="KK22" s="324">
        <f>'План 1-2024'!DU22</f>
        <v>5051.6750000000002</v>
      </c>
      <c r="KL22" s="324">
        <f>ФАКТ!CY13</f>
        <v>202.06700000000001</v>
      </c>
      <c r="KM22" s="327">
        <f t="shared" si="192"/>
        <v>0.04</v>
      </c>
      <c r="KN22" s="345">
        <f>'План 1-2024'!DV22</f>
        <v>0</v>
      </c>
      <c r="KO22" s="323">
        <f>ФАКТ!CZ13</f>
        <v>0</v>
      </c>
      <c r="KP22" s="324">
        <f>'План 1-2024'!DW22</f>
        <v>0</v>
      </c>
      <c r="KQ22" s="324">
        <f>ФАКТ!DA13</f>
        <v>0</v>
      </c>
      <c r="KR22" s="327">
        <f t="shared" si="193"/>
        <v>0</v>
      </c>
      <c r="KS22" s="345">
        <f>'План 1-2024'!DX22</f>
        <v>0</v>
      </c>
      <c r="KT22" s="323">
        <f>ФАКТ!DB13</f>
        <v>0</v>
      </c>
      <c r="KU22" s="324">
        <f>'План 1-2024'!DY22</f>
        <v>0</v>
      </c>
      <c r="KV22" s="324">
        <f>ФАКТ!DC13</f>
        <v>0</v>
      </c>
      <c r="KW22" s="327">
        <f t="shared" si="194"/>
        <v>0</v>
      </c>
      <c r="KX22" s="345">
        <f>'План 1-2024'!DZ22</f>
        <v>0</v>
      </c>
      <c r="KY22" s="323">
        <f>ФАКТ!DD13</f>
        <v>0</v>
      </c>
      <c r="KZ22" s="324">
        <f>'План 1-2024'!EA22</f>
        <v>0</v>
      </c>
      <c r="LA22" s="324">
        <f>ФАКТ!DE13</f>
        <v>0</v>
      </c>
      <c r="LB22" s="327">
        <f t="shared" si="195"/>
        <v>0</v>
      </c>
      <c r="LC22" s="323">
        <f>'План 1-2024'!EB22</f>
        <v>0</v>
      </c>
      <c r="LD22" s="323">
        <f>ФАКТ!DF13</f>
        <v>0</v>
      </c>
      <c r="LE22" s="324">
        <f>'План 1-2024'!EC22</f>
        <v>0</v>
      </c>
      <c r="LF22" s="324">
        <f>ФАКТ!DG13</f>
        <v>0</v>
      </c>
      <c r="LG22" s="327">
        <f t="shared" si="196"/>
        <v>0</v>
      </c>
      <c r="LH22" s="346">
        <f>'План 1-2024'!ED22</f>
        <v>0</v>
      </c>
      <c r="LI22" s="347">
        <f>ФАКТ!DH13</f>
        <v>0</v>
      </c>
      <c r="LJ22" s="347">
        <f>'План 1-2024'!EE22</f>
        <v>0</v>
      </c>
      <c r="LK22" s="347">
        <f>ФАКТ!DI13</f>
        <v>0</v>
      </c>
      <c r="LL22" s="327">
        <f t="shared" si="197"/>
        <v>0</v>
      </c>
      <c r="LM22" s="347">
        <f>'План 1-2024'!EF22</f>
        <v>0</v>
      </c>
      <c r="LN22" s="347">
        <f>ФАКТ!DJ13</f>
        <v>0</v>
      </c>
      <c r="LO22" s="348">
        <f>'План 1-2024'!EG22</f>
        <v>0</v>
      </c>
      <c r="LP22" s="349">
        <f>ФАКТ!DK13</f>
        <v>0</v>
      </c>
      <c r="LQ22" s="327">
        <f t="shared" si="198"/>
        <v>0</v>
      </c>
      <c r="LR22" s="346">
        <f>'План 1-2024'!EH22</f>
        <v>65</v>
      </c>
      <c r="LS22" s="347">
        <f>ФАКТ!DL13</f>
        <v>2</v>
      </c>
      <c r="LT22" s="348">
        <f>'План 1-2024'!EI22</f>
        <v>52780.845000000001</v>
      </c>
      <c r="LU22" s="348">
        <f>ФАКТ!DM13</f>
        <v>1624.0260000000001</v>
      </c>
      <c r="LV22" s="327">
        <f t="shared" si="199"/>
        <v>3.0769230769230771E-2</v>
      </c>
      <c r="LW22" s="347">
        <f>'План 1-2024'!EJ22</f>
        <v>80</v>
      </c>
      <c r="LX22" s="347">
        <f>ФАКТ!DN13</f>
        <v>0</v>
      </c>
      <c r="LY22" s="348">
        <f>'План 1-2024'!EK22</f>
        <v>35631.68</v>
      </c>
      <c r="LZ22" s="348">
        <f>ФАКТ!DO13</f>
        <v>0</v>
      </c>
      <c r="MA22" s="327">
        <f t="shared" si="200"/>
        <v>0</v>
      </c>
      <c r="MB22" s="347">
        <f>'План 1-2024'!EL22</f>
        <v>0</v>
      </c>
      <c r="MC22" s="347">
        <f>ФАКТ!DP13</f>
        <v>0</v>
      </c>
      <c r="MD22" s="348">
        <f>'План 1-2024'!EM22</f>
        <v>0</v>
      </c>
      <c r="ME22" s="348">
        <f>ФАКТ!DQ13</f>
        <v>0</v>
      </c>
      <c r="MF22" s="327">
        <f t="shared" si="201"/>
        <v>0</v>
      </c>
      <c r="MG22" s="347">
        <f>'План 1-2024'!EN22</f>
        <v>0</v>
      </c>
      <c r="MH22" s="347">
        <f>ФАКТ!DR13</f>
        <v>0</v>
      </c>
      <c r="MI22" s="348">
        <f>'План 1-2024'!EO22</f>
        <v>0</v>
      </c>
      <c r="MJ22" s="348">
        <f>ФАКТ!DS13</f>
        <v>0</v>
      </c>
      <c r="MK22" s="327">
        <f t="shared" si="202"/>
        <v>0</v>
      </c>
      <c r="ML22" s="347">
        <f>'План 1-2024'!EP22</f>
        <v>0</v>
      </c>
      <c r="MM22" s="347">
        <f>ФАКТ!DT13</f>
        <v>0</v>
      </c>
      <c r="MN22" s="348">
        <f>'План 1-2024'!EQ22</f>
        <v>0</v>
      </c>
      <c r="MO22" s="348">
        <f>ФАКТ!DU13</f>
        <v>0</v>
      </c>
      <c r="MP22" s="327">
        <f t="shared" si="203"/>
        <v>0</v>
      </c>
      <c r="MQ22" s="347">
        <f>'План 1-2024'!ER22</f>
        <v>0</v>
      </c>
      <c r="MR22" s="347">
        <f>ФАКТ!DV13</f>
        <v>0</v>
      </c>
      <c r="MS22" s="348">
        <f>'План 1-2024'!ES22</f>
        <v>0</v>
      </c>
      <c r="MT22" s="348">
        <f>ФАКТ!DW13</f>
        <v>0</v>
      </c>
      <c r="MU22" s="350">
        <f t="shared" si="204"/>
        <v>0</v>
      </c>
      <c r="MV22" s="347">
        <f>'План 1-2024'!ET22</f>
        <v>8</v>
      </c>
      <c r="MW22" s="347">
        <f>ФАКТ!DX13</f>
        <v>0</v>
      </c>
      <c r="MX22" s="348">
        <f>'План 1-2024'!EU22</f>
        <v>3431.1680000000001</v>
      </c>
      <c r="MY22" s="348">
        <f>ФАКТ!DY13</f>
        <v>0</v>
      </c>
      <c r="MZ22" s="327">
        <f t="shared" si="205"/>
        <v>0</v>
      </c>
      <c r="NA22" s="351">
        <f t="shared" si="206"/>
        <v>838</v>
      </c>
      <c r="NB22" s="351">
        <f t="shared" si="207"/>
        <v>43</v>
      </c>
      <c r="NC22" s="324">
        <f t="shared" si="208"/>
        <v>217570.29800000001</v>
      </c>
      <c r="ND22" s="352">
        <f t="shared" si="209"/>
        <v>9398.4079999999994</v>
      </c>
      <c r="NE22" s="329">
        <f>'План 1-2024'!EX22</f>
        <v>10</v>
      </c>
      <c r="NF22" s="330">
        <f>ФАКТ!DZ13</f>
        <v>0</v>
      </c>
      <c r="NG22" s="331">
        <f>'План 1-2024'!EY22</f>
        <v>1764.37</v>
      </c>
      <c r="NH22" s="331">
        <f>ФАКТ!EA13</f>
        <v>0</v>
      </c>
      <c r="NI22" s="332">
        <f t="shared" si="210"/>
        <v>0</v>
      </c>
      <c r="NJ22" s="353">
        <f>'План 1-2024'!EZ22</f>
        <v>2</v>
      </c>
      <c r="NK22" s="354">
        <f>ФАКТ!EB13</f>
        <v>0</v>
      </c>
      <c r="NL22" s="354">
        <f>'План 1-2024'!FA22</f>
        <v>614.37199999999996</v>
      </c>
      <c r="NM22" s="354">
        <f>ФАКТ!EC13</f>
        <v>0</v>
      </c>
      <c r="NN22" s="332">
        <f t="shared" si="211"/>
        <v>0</v>
      </c>
      <c r="NO22" s="333">
        <f t="shared" si="212"/>
        <v>12</v>
      </c>
      <c r="NP22" s="333">
        <f t="shared" si="213"/>
        <v>0</v>
      </c>
      <c r="NQ22" s="334">
        <f t="shared" si="214"/>
        <v>2378.7419999999997</v>
      </c>
      <c r="NR22" s="335">
        <f t="shared" si="215"/>
        <v>0</v>
      </c>
      <c r="NS22" s="329">
        <f>'План 1-2024'!FD22</f>
        <v>120</v>
      </c>
      <c r="NT22" s="330">
        <f>ФАКТ!ED13</f>
        <v>0</v>
      </c>
      <c r="NU22" s="331">
        <f>'План 1-2024'!FE22</f>
        <v>19885.080000000002</v>
      </c>
      <c r="NV22" s="331">
        <f>ФАКТ!EE13</f>
        <v>0</v>
      </c>
      <c r="NW22" s="332">
        <f t="shared" si="216"/>
        <v>0</v>
      </c>
      <c r="NX22" s="341">
        <f>'План 1-2024'!FF22</f>
        <v>100</v>
      </c>
      <c r="NY22" s="330">
        <f>ФАКТ!EF13</f>
        <v>0</v>
      </c>
      <c r="NZ22" s="331">
        <f>'План 1-2024'!FG22</f>
        <v>33907.4</v>
      </c>
      <c r="OA22" s="331">
        <f>ФАКТ!EG13</f>
        <v>0</v>
      </c>
      <c r="OB22" s="332">
        <f t="shared" si="217"/>
        <v>0</v>
      </c>
      <c r="OC22" s="341">
        <f>'План 1-2024'!FH22</f>
        <v>250</v>
      </c>
      <c r="OD22" s="330">
        <f>ФАКТ!EH13</f>
        <v>0</v>
      </c>
      <c r="OE22" s="331">
        <f>'План 1-2024'!FI22</f>
        <v>48935</v>
      </c>
      <c r="OF22" s="331">
        <f>ФАКТ!EI13</f>
        <v>0</v>
      </c>
      <c r="OG22" s="332">
        <f t="shared" si="218"/>
        <v>0</v>
      </c>
      <c r="OH22" s="341">
        <f>'План 1-2024'!FJ22</f>
        <v>300</v>
      </c>
      <c r="OI22" s="330">
        <f>ФАКТ!EJ13</f>
        <v>0</v>
      </c>
      <c r="OJ22" s="331">
        <f>'План 1-2024'!FK22</f>
        <v>78765</v>
      </c>
      <c r="OK22" s="331">
        <f>ФАКТ!EK13</f>
        <v>0</v>
      </c>
      <c r="OL22" s="332">
        <f t="shared" si="219"/>
        <v>0</v>
      </c>
      <c r="OM22" s="341">
        <f>'План 1-2024'!FL22</f>
        <v>10</v>
      </c>
      <c r="ON22" s="330">
        <f>ФАКТ!EL13</f>
        <v>0</v>
      </c>
      <c r="OO22" s="331">
        <f>'План 1-2024'!FM22</f>
        <v>4166.2</v>
      </c>
      <c r="OP22" s="331">
        <f>ФАКТ!EM13</f>
        <v>0</v>
      </c>
      <c r="OQ22" s="332">
        <f t="shared" si="220"/>
        <v>0</v>
      </c>
      <c r="OR22" s="341">
        <f>'План 1-2024'!FN22</f>
        <v>0</v>
      </c>
      <c r="OS22" s="330">
        <f>ФАКТ!EN13</f>
        <v>0</v>
      </c>
      <c r="OT22" s="331">
        <f>'План 1-2024'!FO22</f>
        <v>0</v>
      </c>
      <c r="OU22" s="331">
        <f>ФАКТ!EO13</f>
        <v>0</v>
      </c>
      <c r="OV22" s="332">
        <f t="shared" si="221"/>
        <v>0</v>
      </c>
      <c r="OW22" s="341">
        <f>'План 1-2024'!FP22</f>
        <v>0</v>
      </c>
      <c r="OX22" s="330">
        <f>ФАКТ!EP13</f>
        <v>0</v>
      </c>
      <c r="OY22" s="331">
        <f>'План 1-2024'!FQ22</f>
        <v>0</v>
      </c>
      <c r="OZ22" s="331">
        <f>ФАКТ!EQ13</f>
        <v>0</v>
      </c>
      <c r="PA22" s="332">
        <f t="shared" si="222"/>
        <v>0</v>
      </c>
      <c r="PB22" s="333">
        <f t="shared" si="223"/>
        <v>780</v>
      </c>
      <c r="PC22" s="333">
        <f t="shared" si="224"/>
        <v>0</v>
      </c>
      <c r="PD22" s="334">
        <f t="shared" si="225"/>
        <v>185658.68000000002</v>
      </c>
      <c r="PE22" s="335">
        <f t="shared" si="226"/>
        <v>0</v>
      </c>
      <c r="PF22" s="329">
        <f>'План 1-2024'!FT22</f>
        <v>20</v>
      </c>
      <c r="PG22" s="330">
        <f>ФАКТ!ER13</f>
        <v>1</v>
      </c>
      <c r="PH22" s="331">
        <f>'План 1-2024'!FU22</f>
        <v>2344.3000000000002</v>
      </c>
      <c r="PI22" s="331">
        <f>ФАКТ!ES13</f>
        <v>117.215</v>
      </c>
      <c r="PJ22" s="332">
        <f t="shared" si="227"/>
        <v>0.05</v>
      </c>
      <c r="PK22" s="341">
        <f>'План 1-2024'!FV22</f>
        <v>5</v>
      </c>
      <c r="PL22" s="330">
        <f>ФАКТ!ET13</f>
        <v>0</v>
      </c>
      <c r="PM22" s="331">
        <f>'План 1-2024'!FW22</f>
        <v>864.76499999999999</v>
      </c>
      <c r="PN22" s="331">
        <f>ФАКТ!EU13</f>
        <v>0</v>
      </c>
      <c r="PO22" s="332">
        <f t="shared" si="228"/>
        <v>0</v>
      </c>
      <c r="PP22" s="341">
        <f>'План 1-2024'!FX22</f>
        <v>0</v>
      </c>
      <c r="PQ22" s="330">
        <f>ФАКТ!EV13</f>
        <v>0</v>
      </c>
      <c r="PR22" s="331">
        <f>'План 1-2024'!FY22</f>
        <v>0</v>
      </c>
      <c r="PS22" s="331">
        <f>ФАКТ!EW13</f>
        <v>0</v>
      </c>
      <c r="PT22" s="332">
        <f t="shared" si="229"/>
        <v>0</v>
      </c>
      <c r="PU22" s="333">
        <f t="shared" si="230"/>
        <v>25</v>
      </c>
      <c r="PV22" s="333">
        <f t="shared" si="231"/>
        <v>1</v>
      </c>
      <c r="PW22" s="334">
        <f t="shared" si="232"/>
        <v>3209.0650000000001</v>
      </c>
      <c r="PX22" s="336">
        <f t="shared" si="233"/>
        <v>117.215</v>
      </c>
      <c r="PY22" s="326">
        <f>'План 1-2024'!GB22</f>
        <v>15</v>
      </c>
      <c r="PZ22" s="341">
        <f>ФАКТ!EX13</f>
        <v>0</v>
      </c>
      <c r="QA22" s="338">
        <f>'План 1-2024'!GC22</f>
        <v>3068.7150000000001</v>
      </c>
      <c r="QB22" s="338">
        <f>ФАКТ!EY13</f>
        <v>0</v>
      </c>
      <c r="QC22" s="332">
        <f t="shared" si="234"/>
        <v>0</v>
      </c>
      <c r="QD22" s="333">
        <f>'План 1-2024'!GD22</f>
        <v>25</v>
      </c>
      <c r="QE22" s="333">
        <f>ФАКТ!EZ13</f>
        <v>0</v>
      </c>
      <c r="QF22" s="355">
        <f>'План 1-2024'!GE22</f>
        <v>5534.1</v>
      </c>
      <c r="QG22" s="355">
        <f>ФАКТ!FA13</f>
        <v>0</v>
      </c>
      <c r="QH22" s="332">
        <f t="shared" si="235"/>
        <v>0</v>
      </c>
      <c r="QI22" s="333">
        <f t="shared" si="236"/>
        <v>40</v>
      </c>
      <c r="QJ22" s="333">
        <f t="shared" si="237"/>
        <v>0</v>
      </c>
      <c r="QK22" s="338">
        <f t="shared" si="238"/>
        <v>8602.8150000000005</v>
      </c>
      <c r="QL22" s="356">
        <f t="shared" si="239"/>
        <v>0</v>
      </c>
      <c r="QM22" s="329">
        <f>'План 1-2024'!GH22</f>
        <v>27</v>
      </c>
      <c r="QN22" s="330">
        <f>ФАКТ!FB13</f>
        <v>0</v>
      </c>
      <c r="QO22" s="331">
        <f>'План 1-2024'!GI22</f>
        <v>4131.4859999999999</v>
      </c>
      <c r="QP22" s="331">
        <f>ФАКТ!FC13</f>
        <v>0</v>
      </c>
      <c r="QQ22" s="325">
        <f t="shared" si="240"/>
        <v>0</v>
      </c>
      <c r="QR22" s="329">
        <f>'План 1-2024'!GJ22</f>
        <v>10</v>
      </c>
      <c r="QS22" s="330">
        <f>ФАКТ!FD13</f>
        <v>0</v>
      </c>
      <c r="QT22" s="331">
        <f>'План 1-2024'!GK22</f>
        <v>2287.84</v>
      </c>
      <c r="QU22" s="331">
        <f>ФАКТ!FE13</f>
        <v>0</v>
      </c>
      <c r="QV22" s="332">
        <f t="shared" si="241"/>
        <v>0</v>
      </c>
      <c r="QW22" s="330">
        <f>'План 1-2024'!GL22</f>
        <v>0</v>
      </c>
      <c r="QX22" s="330">
        <f>ФАКТ!FF13</f>
        <v>0</v>
      </c>
      <c r="QY22" s="331">
        <f>'План 1-2024'!GM22</f>
        <v>0</v>
      </c>
      <c r="QZ22" s="331">
        <f>ФАКТ!FG13</f>
        <v>0</v>
      </c>
      <c r="RA22" s="332">
        <f t="shared" si="242"/>
        <v>0</v>
      </c>
      <c r="RB22" s="333">
        <f t="shared" si="243"/>
        <v>10</v>
      </c>
      <c r="RC22" s="333">
        <f t="shared" si="244"/>
        <v>0</v>
      </c>
      <c r="RD22" s="334">
        <f t="shared" si="245"/>
        <v>2287.84</v>
      </c>
      <c r="RE22" s="335">
        <f t="shared" si="246"/>
        <v>0</v>
      </c>
    </row>
    <row r="23" spans="1:473" s="39" customFormat="1">
      <c r="A23" s="132">
        <v>630101</v>
      </c>
      <c r="B23" s="37">
        <v>6007</v>
      </c>
      <c r="C23" s="133" t="s">
        <v>38</v>
      </c>
      <c r="D23" s="72">
        <f t="shared" si="0"/>
        <v>500</v>
      </c>
      <c r="E23" s="72">
        <f t="shared" si="1"/>
        <v>41</v>
      </c>
      <c r="F23" s="73">
        <f t="shared" si="2"/>
        <v>37656</v>
      </c>
      <c r="G23" s="73">
        <f t="shared" si="3"/>
        <v>3087.7919999999999</v>
      </c>
      <c r="H23" s="121">
        <f t="shared" si="105"/>
        <v>8.2000000000000003E-2</v>
      </c>
      <c r="I23" s="119">
        <f>'План 1-2024'!F23</f>
        <v>0</v>
      </c>
      <c r="J23" s="72">
        <f>ФАКТ!B14</f>
        <v>0</v>
      </c>
      <c r="K23" s="73">
        <f>'План 1-2024'!G23</f>
        <v>0</v>
      </c>
      <c r="L23" s="73">
        <f>ФАКТ!C14</f>
        <v>0</v>
      </c>
      <c r="M23" s="74">
        <f t="shared" si="106"/>
        <v>0</v>
      </c>
      <c r="N23" s="72">
        <f>'План 1-2024'!H23</f>
        <v>0</v>
      </c>
      <c r="O23" s="72">
        <f>ФАКТ!D14</f>
        <v>0</v>
      </c>
      <c r="P23" s="73">
        <f>'План 1-2024'!I23</f>
        <v>0</v>
      </c>
      <c r="Q23" s="73">
        <f>ФАКТ!E14</f>
        <v>0</v>
      </c>
      <c r="R23" s="74">
        <f t="shared" si="107"/>
        <v>0</v>
      </c>
      <c r="S23" s="72">
        <f>'План 1-2024'!J23</f>
        <v>0</v>
      </c>
      <c r="T23" s="72">
        <f>ФАКТ!F14</f>
        <v>0</v>
      </c>
      <c r="U23" s="73">
        <f>'План 1-2024'!K23</f>
        <v>0</v>
      </c>
      <c r="V23" s="73">
        <f>ФАКТ!G14</f>
        <v>0</v>
      </c>
      <c r="W23" s="74">
        <f t="shared" si="108"/>
        <v>0</v>
      </c>
      <c r="X23" s="72">
        <f>[18]Лист1!$L$13</f>
        <v>0</v>
      </c>
      <c r="Y23" s="72">
        <f>ФАКТ!H14</f>
        <v>0</v>
      </c>
      <c r="Z23" s="73">
        <f>'План 1-2024'!M23</f>
        <v>0</v>
      </c>
      <c r="AA23" s="73">
        <f>ФАКТ!I14</f>
        <v>0</v>
      </c>
      <c r="AB23" s="74">
        <f t="shared" si="109"/>
        <v>0</v>
      </c>
      <c r="AC23" s="72">
        <f t="shared" si="110"/>
        <v>0</v>
      </c>
      <c r="AD23" s="72">
        <f t="shared" si="111"/>
        <v>0</v>
      </c>
      <c r="AE23" s="73">
        <f t="shared" si="112"/>
        <v>0</v>
      </c>
      <c r="AF23" s="187">
        <f t="shared" si="113"/>
        <v>0</v>
      </c>
      <c r="AG23" s="110">
        <f>'План 1-2024'!P23</f>
        <v>0</v>
      </c>
      <c r="AH23" s="75">
        <f>ФАКТ!J14</f>
        <v>0</v>
      </c>
      <c r="AI23" s="71">
        <f>'План 1-2024'!Q23</f>
        <v>0</v>
      </c>
      <c r="AJ23" s="71">
        <f>ФАКТ!K14</f>
        <v>0</v>
      </c>
      <c r="AK23" s="121">
        <f t="shared" si="114"/>
        <v>0</v>
      </c>
      <c r="AL23" s="110">
        <f>'План 1-2024'!R23</f>
        <v>0</v>
      </c>
      <c r="AM23" s="75">
        <f>ФАКТ!L14</f>
        <v>0</v>
      </c>
      <c r="AN23" s="71">
        <f>'План 1-2024'!S23</f>
        <v>0</v>
      </c>
      <c r="AO23" s="71">
        <f>ФАКТ!M14</f>
        <v>0</v>
      </c>
      <c r="AP23" s="40">
        <f t="shared" si="115"/>
        <v>0</v>
      </c>
      <c r="AQ23" s="75">
        <f>'План 1-2024'!T23</f>
        <v>0</v>
      </c>
      <c r="AR23" s="75">
        <f>ФАКТ!N14</f>
        <v>0</v>
      </c>
      <c r="AS23" s="71">
        <f>'План 1-2024'!U23</f>
        <v>0</v>
      </c>
      <c r="AT23" s="71">
        <f>ФАКТ!O14</f>
        <v>0</v>
      </c>
      <c r="AU23" s="40">
        <f t="shared" si="116"/>
        <v>0</v>
      </c>
      <c r="AV23" s="76">
        <f t="shared" si="117"/>
        <v>0</v>
      </c>
      <c r="AW23" s="76">
        <f t="shared" si="118"/>
        <v>0</v>
      </c>
      <c r="AX23" s="77">
        <f t="shared" si="119"/>
        <v>0</v>
      </c>
      <c r="AY23" s="127">
        <f t="shared" si="120"/>
        <v>0</v>
      </c>
      <c r="AZ23" s="110">
        <f>'План 1-2024'!X23</f>
        <v>0</v>
      </c>
      <c r="BA23" s="75">
        <f>ФАКТ!P14</f>
        <v>0</v>
      </c>
      <c r="BB23" s="71">
        <f>'План 1-2024'!Y23</f>
        <v>0</v>
      </c>
      <c r="BC23" s="71">
        <f>ФАКТ!Q14</f>
        <v>0</v>
      </c>
      <c r="BD23" s="121">
        <f t="shared" si="121"/>
        <v>0</v>
      </c>
      <c r="BE23" s="110">
        <f>'План 1-2024'!Z23</f>
        <v>0</v>
      </c>
      <c r="BF23" s="75">
        <f>ФАКТ!R14</f>
        <v>0</v>
      </c>
      <c r="BG23" s="71">
        <f>'План 1-2024'!AA23</f>
        <v>0</v>
      </c>
      <c r="BH23" s="71">
        <f>ФАКТ!S14</f>
        <v>0</v>
      </c>
      <c r="BI23" s="121">
        <f t="shared" si="122"/>
        <v>0</v>
      </c>
      <c r="BJ23" s="110">
        <f>'План 1-2024'!AB23</f>
        <v>0</v>
      </c>
      <c r="BK23" s="75">
        <f>ФАКТ!T14</f>
        <v>0</v>
      </c>
      <c r="BL23" s="71">
        <f>'План 1-2024'!AC23</f>
        <v>0</v>
      </c>
      <c r="BM23" s="71">
        <f>ФАКТ!U14</f>
        <v>0</v>
      </c>
      <c r="BN23" s="40">
        <f t="shared" si="123"/>
        <v>0</v>
      </c>
      <c r="BO23" s="75">
        <f>'План 1-2024'!AD23</f>
        <v>0</v>
      </c>
      <c r="BP23" s="75">
        <f>ФАКТ!V14</f>
        <v>0</v>
      </c>
      <c r="BQ23" s="71">
        <f>'План 1-2024'!AE23</f>
        <v>0</v>
      </c>
      <c r="BR23" s="71">
        <f>ФАКТ!W14</f>
        <v>0</v>
      </c>
      <c r="BS23" s="40">
        <f t="shared" si="124"/>
        <v>0</v>
      </c>
      <c r="BT23" s="76">
        <f t="shared" si="125"/>
        <v>0</v>
      </c>
      <c r="BU23" s="76">
        <f t="shared" si="126"/>
        <v>0</v>
      </c>
      <c r="BV23" s="77">
        <f t="shared" si="127"/>
        <v>0</v>
      </c>
      <c r="BW23" s="111">
        <f t="shared" si="128"/>
        <v>0</v>
      </c>
      <c r="BX23" s="110">
        <f>'План 1-2024'!AH23</f>
        <v>0</v>
      </c>
      <c r="BY23" s="75">
        <f>ФАКТ!X14</f>
        <v>0</v>
      </c>
      <c r="BZ23" s="71">
        <f>'План 1-2024'!AI23</f>
        <v>0</v>
      </c>
      <c r="CA23" s="71">
        <f>ФАКТ!Y14</f>
        <v>0</v>
      </c>
      <c r="CB23" s="40">
        <f t="shared" si="129"/>
        <v>0</v>
      </c>
      <c r="CC23" s="75">
        <f>'План 1-2024'!AJ23</f>
        <v>0</v>
      </c>
      <c r="CD23" s="75">
        <f>ФАКТ!Z14</f>
        <v>0</v>
      </c>
      <c r="CE23" s="71">
        <f>'План 1-2024'!AK23</f>
        <v>0</v>
      </c>
      <c r="CF23" s="71">
        <f>ФАКТ!AA14</f>
        <v>0</v>
      </c>
      <c r="CG23" s="40">
        <f t="shared" si="130"/>
        <v>0</v>
      </c>
      <c r="CH23" s="75">
        <f>'План 1-2024'!AL23</f>
        <v>0</v>
      </c>
      <c r="CI23" s="75">
        <f>ФАКТ!AB14</f>
        <v>0</v>
      </c>
      <c r="CJ23" s="71">
        <f>'План 1-2024'!AM23</f>
        <v>0</v>
      </c>
      <c r="CK23" s="71">
        <f>ФАКТ!AC14</f>
        <v>0</v>
      </c>
      <c r="CL23" s="40">
        <f t="shared" si="131"/>
        <v>0</v>
      </c>
      <c r="CM23" s="75">
        <f>'План 1-2024'!AN23</f>
        <v>0</v>
      </c>
      <c r="CN23" s="75">
        <f>ФАКТ!AD14</f>
        <v>0</v>
      </c>
      <c r="CO23" s="71">
        <f>'План 1-2024'!AO23</f>
        <v>0</v>
      </c>
      <c r="CP23" s="71">
        <f>ФАКТ!AE14</f>
        <v>0</v>
      </c>
      <c r="CQ23" s="40">
        <f t="shared" si="132"/>
        <v>0</v>
      </c>
      <c r="CR23" s="75">
        <f>'План 1-2024'!AP23</f>
        <v>0</v>
      </c>
      <c r="CS23" s="75">
        <f>ФАКТ!AF14</f>
        <v>0</v>
      </c>
      <c r="CT23" s="71">
        <f>'План 1-2024'!AQ23</f>
        <v>0</v>
      </c>
      <c r="CU23" s="71">
        <f>ФАКТ!AG14</f>
        <v>0</v>
      </c>
      <c r="CV23" s="40">
        <f t="shared" si="133"/>
        <v>0</v>
      </c>
      <c r="CW23" s="75">
        <f>'План 1-2024'!AR23</f>
        <v>0</v>
      </c>
      <c r="CX23" s="75">
        <f>ФАКТ!AH14</f>
        <v>0</v>
      </c>
      <c r="CY23" s="71">
        <f>'План 1-2024'!AS23</f>
        <v>0</v>
      </c>
      <c r="CZ23" s="71">
        <f>ФАКТ!AI14</f>
        <v>0</v>
      </c>
      <c r="DA23" s="40">
        <f t="shared" si="134"/>
        <v>0</v>
      </c>
      <c r="DB23" s="76">
        <f t="shared" si="135"/>
        <v>0</v>
      </c>
      <c r="DC23" s="76">
        <f t="shared" si="136"/>
        <v>0</v>
      </c>
      <c r="DD23" s="77">
        <f t="shared" si="137"/>
        <v>0</v>
      </c>
      <c r="DE23" s="127">
        <f t="shared" si="138"/>
        <v>0</v>
      </c>
      <c r="DF23" s="110">
        <f>'План 1-2024'!AV23</f>
        <v>0</v>
      </c>
      <c r="DG23" s="75">
        <f>ФАКТ!AJ14</f>
        <v>0</v>
      </c>
      <c r="DH23" s="71">
        <f>'План 1-2024'!AW23</f>
        <v>0</v>
      </c>
      <c r="DI23" s="71">
        <f>ФАКТ!AK14</f>
        <v>0</v>
      </c>
      <c r="DJ23" s="40">
        <f t="shared" si="139"/>
        <v>0</v>
      </c>
      <c r="DK23" s="75">
        <f>'План 1-2024'!AX23</f>
        <v>0</v>
      </c>
      <c r="DL23" s="75">
        <f>ФАКТ!AL14</f>
        <v>0</v>
      </c>
      <c r="DM23" s="71">
        <f>'План 1-2024'!AY23</f>
        <v>0</v>
      </c>
      <c r="DN23" s="71">
        <f>ФАКТ!AM14</f>
        <v>0</v>
      </c>
      <c r="DO23" s="40">
        <f t="shared" si="140"/>
        <v>0</v>
      </c>
      <c r="DP23" s="76">
        <f t="shared" si="141"/>
        <v>0</v>
      </c>
      <c r="DQ23" s="76">
        <f t="shared" si="142"/>
        <v>0</v>
      </c>
      <c r="DR23" s="77">
        <f t="shared" si="143"/>
        <v>0</v>
      </c>
      <c r="DS23" s="127">
        <f t="shared" si="144"/>
        <v>0</v>
      </c>
      <c r="DT23" s="110">
        <f>'План 1-2024'!BB23</f>
        <v>0</v>
      </c>
      <c r="DU23" s="75">
        <f>ФАКТ!AN14</f>
        <v>0</v>
      </c>
      <c r="DV23" s="71">
        <f>'План 1-2024'!BC23</f>
        <v>0</v>
      </c>
      <c r="DW23" s="71">
        <f>ФАКТ!AO14</f>
        <v>0</v>
      </c>
      <c r="DX23" s="40">
        <f t="shared" si="145"/>
        <v>0</v>
      </c>
      <c r="DY23" s="75">
        <f>'План 1-2024'!BD23</f>
        <v>0</v>
      </c>
      <c r="DZ23" s="75">
        <f>ФАКТ!AP14</f>
        <v>0</v>
      </c>
      <c r="EA23" s="71">
        <f>'План 1-2024'!BE23</f>
        <v>0</v>
      </c>
      <c r="EB23" s="71">
        <f>ФАКТ!AQ14</f>
        <v>0</v>
      </c>
      <c r="EC23" s="40">
        <f t="shared" si="146"/>
        <v>0</v>
      </c>
      <c r="ED23" s="75">
        <f>'План 1-2024'!BF23</f>
        <v>0</v>
      </c>
      <c r="EE23" s="75">
        <f>ФАКТ!AR14</f>
        <v>0</v>
      </c>
      <c r="EF23" s="71">
        <f>'План 1-2024'!BG23</f>
        <v>0</v>
      </c>
      <c r="EG23" s="71">
        <f>ФАКТ!AS14</f>
        <v>0</v>
      </c>
      <c r="EH23" s="40">
        <f t="shared" si="147"/>
        <v>0</v>
      </c>
      <c r="EI23" s="75">
        <f>'План 1-2024'!BH23</f>
        <v>0</v>
      </c>
      <c r="EJ23" s="75">
        <f>ФАКТ!AT14</f>
        <v>0</v>
      </c>
      <c r="EK23" s="71">
        <f>'План 1-2024'!BI23</f>
        <v>0</v>
      </c>
      <c r="EL23" s="71">
        <f>ФАКТ!AU14</f>
        <v>0</v>
      </c>
      <c r="EM23" s="40">
        <f t="shared" si="148"/>
        <v>0</v>
      </c>
      <c r="EN23" s="75">
        <f>'План 1-2024'!BJ23</f>
        <v>0</v>
      </c>
      <c r="EO23" s="75">
        <f>ФАКТ!AV14</f>
        <v>0</v>
      </c>
      <c r="EP23" s="71">
        <f>'План 1-2024'!BK23</f>
        <v>0</v>
      </c>
      <c r="EQ23" s="71">
        <f>ФАКТ!AW14</f>
        <v>0</v>
      </c>
      <c r="ER23" s="40">
        <f t="shared" si="149"/>
        <v>0</v>
      </c>
      <c r="ES23" s="75">
        <f>'План 1-2024'!BL23</f>
        <v>0</v>
      </c>
      <c r="ET23" s="75">
        <f>ФАКТ!AX14</f>
        <v>0</v>
      </c>
      <c r="EU23" s="71">
        <f>'План 1-2024'!BM23</f>
        <v>0</v>
      </c>
      <c r="EV23" s="71">
        <f>ФАКТ!AY14</f>
        <v>0</v>
      </c>
      <c r="EW23" s="40">
        <f t="shared" si="150"/>
        <v>0</v>
      </c>
      <c r="EX23" s="76">
        <f>'План 1-2024'!BN23</f>
        <v>0</v>
      </c>
      <c r="EY23" s="76">
        <f>ФАКТ!AZ14</f>
        <v>0</v>
      </c>
      <c r="EZ23" s="137">
        <f>'План 1-2024'!BO23</f>
        <v>0</v>
      </c>
      <c r="FA23" s="76">
        <f>ФАКТ!BA14</f>
        <v>0</v>
      </c>
      <c r="FB23" s="40">
        <f t="shared" si="151"/>
        <v>0</v>
      </c>
      <c r="FC23" s="76">
        <f t="shared" si="152"/>
        <v>0</v>
      </c>
      <c r="FD23" s="76">
        <f t="shared" si="153"/>
        <v>0</v>
      </c>
      <c r="FE23" s="136">
        <f t="shared" si="154"/>
        <v>0</v>
      </c>
      <c r="FF23" s="128">
        <f t="shared" si="155"/>
        <v>0</v>
      </c>
      <c r="FG23" s="110">
        <f>'План 1-2024'!BR23</f>
        <v>0</v>
      </c>
      <c r="FH23" s="75">
        <f>ФАКТ!BB14</f>
        <v>0</v>
      </c>
      <c r="FI23" s="71">
        <f>'План 1-2024'!BS23</f>
        <v>0</v>
      </c>
      <c r="FJ23" s="71">
        <f>ФАКТ!BC14</f>
        <v>0</v>
      </c>
      <c r="FK23" s="40">
        <f t="shared" si="156"/>
        <v>0</v>
      </c>
      <c r="FL23" s="75">
        <f>'План 1-2024'!BT23</f>
        <v>0</v>
      </c>
      <c r="FM23" s="75">
        <f>ФАКТ!BD14</f>
        <v>0</v>
      </c>
      <c r="FN23" s="71">
        <f>'План 1-2024'!BU23</f>
        <v>0</v>
      </c>
      <c r="FO23" s="71">
        <f>ФАКТ!BE14</f>
        <v>0</v>
      </c>
      <c r="FP23" s="40">
        <f t="shared" si="157"/>
        <v>0</v>
      </c>
      <c r="FQ23" s="75">
        <f>'План 1-2024'!BV23</f>
        <v>0</v>
      </c>
      <c r="FR23" s="75">
        <f>ФАКТ!BF14</f>
        <v>0</v>
      </c>
      <c r="FS23" s="71">
        <f>'План 1-2024'!BW23</f>
        <v>0</v>
      </c>
      <c r="FT23" s="71">
        <f>ФАКТ!BG14</f>
        <v>0</v>
      </c>
      <c r="FU23" s="40">
        <f t="shared" si="158"/>
        <v>0</v>
      </c>
      <c r="FV23" s="76">
        <f t="shared" si="159"/>
        <v>0</v>
      </c>
      <c r="FW23" s="76">
        <f t="shared" si="160"/>
        <v>0</v>
      </c>
      <c r="FX23" s="71">
        <f t="shared" si="161"/>
        <v>0</v>
      </c>
      <c r="FY23" s="127">
        <f t="shared" si="162"/>
        <v>0</v>
      </c>
      <c r="FZ23" s="110">
        <f>'План 1-2024'!BZ23</f>
        <v>500</v>
      </c>
      <c r="GA23" s="75">
        <f>ФАКТ!BH14</f>
        <v>41</v>
      </c>
      <c r="GB23" s="71">
        <f>'План 1-2024'!CA23</f>
        <v>37656</v>
      </c>
      <c r="GC23" s="71">
        <f>ФАКТ!BI14</f>
        <v>3087.7919999999999</v>
      </c>
      <c r="GD23" s="40">
        <f t="shared" si="163"/>
        <v>8.2000000000000003E-2</v>
      </c>
      <c r="GE23" s="75">
        <f>'План 1-2024'!CB23</f>
        <v>0</v>
      </c>
      <c r="GF23" s="75">
        <f>ФАКТ!BJ14</f>
        <v>0</v>
      </c>
      <c r="GG23" s="71">
        <f>'План 1-2024'!CC23</f>
        <v>0</v>
      </c>
      <c r="GH23" s="71">
        <f>ФАКТ!BK14</f>
        <v>0</v>
      </c>
      <c r="GI23" s="40">
        <f t="shared" si="164"/>
        <v>0</v>
      </c>
      <c r="GJ23" s="75">
        <f>'План 1-2024'!CD23</f>
        <v>0</v>
      </c>
      <c r="GK23" s="75">
        <f>ФАКТ!BL14</f>
        <v>0</v>
      </c>
      <c r="GL23" s="75">
        <f>'План 1-2024'!CG23</f>
        <v>0</v>
      </c>
      <c r="GM23" s="75">
        <f>ФАКТ!BM14</f>
        <v>0</v>
      </c>
      <c r="GN23" s="40">
        <f t="shared" si="165"/>
        <v>0</v>
      </c>
      <c r="GO23" s="75">
        <f>'План 1-2024'!CF23</f>
        <v>0</v>
      </c>
      <c r="GP23" s="75">
        <f>ФАКТ!BN14</f>
        <v>0</v>
      </c>
      <c r="GQ23" s="75">
        <f>'План 1-2024'!CG23</f>
        <v>0</v>
      </c>
      <c r="GR23" s="75">
        <f>ФАКТ!BO14</f>
        <v>0</v>
      </c>
      <c r="GS23" s="40">
        <f t="shared" si="166"/>
        <v>0</v>
      </c>
      <c r="GT23" s="76">
        <f t="shared" si="167"/>
        <v>500</v>
      </c>
      <c r="GU23" s="76">
        <f t="shared" si="168"/>
        <v>41</v>
      </c>
      <c r="GV23" s="77">
        <f t="shared" si="169"/>
        <v>37656</v>
      </c>
      <c r="GW23" s="78">
        <f t="shared" si="170"/>
        <v>3087.7919999999999</v>
      </c>
      <c r="GX23" s="110">
        <f>'План 1-2024'!CJ23</f>
        <v>0</v>
      </c>
      <c r="GY23" s="75">
        <f>ФАКТ!BP14</f>
        <v>0</v>
      </c>
      <c r="GZ23" s="71">
        <f>'План 1-2024'!CK23</f>
        <v>0</v>
      </c>
      <c r="HA23" s="71">
        <f>ФАКТ!BQ14</f>
        <v>0</v>
      </c>
      <c r="HB23" s="40">
        <f t="shared" si="171"/>
        <v>0</v>
      </c>
      <c r="HC23" s="165">
        <f>'План 1-2024'!CL23</f>
        <v>0</v>
      </c>
      <c r="HD23" s="75">
        <f>ФАКТ!BR14</f>
        <v>0</v>
      </c>
      <c r="HE23" s="71">
        <f>'План 1-2024'!CM23</f>
        <v>0</v>
      </c>
      <c r="HF23" s="71">
        <f>ФАКТ!BS14</f>
        <v>0</v>
      </c>
      <c r="HG23" s="40">
        <f t="shared" si="172"/>
        <v>0</v>
      </c>
      <c r="HH23" s="165">
        <f>'План 1-2024'!CN23</f>
        <v>0</v>
      </c>
      <c r="HI23" s="75">
        <f>ФАКТ!BT14</f>
        <v>0</v>
      </c>
      <c r="HJ23" s="71">
        <f>'План 1-2024'!CO23</f>
        <v>0</v>
      </c>
      <c r="HK23" s="71">
        <f>ФАКТ!BU14</f>
        <v>0</v>
      </c>
      <c r="HL23" s="40">
        <f t="shared" si="173"/>
        <v>0</v>
      </c>
      <c r="HM23" s="165">
        <f>'План 1-2024'!CP23</f>
        <v>0</v>
      </c>
      <c r="HN23" s="75">
        <f>ФАКТ!BV14</f>
        <v>0</v>
      </c>
      <c r="HO23" s="71">
        <f>'План 1-2024'!CQ23</f>
        <v>0</v>
      </c>
      <c r="HP23" s="71">
        <f>ФАКТ!BW14</f>
        <v>0</v>
      </c>
      <c r="HQ23" s="167">
        <f t="shared" si="174"/>
        <v>0</v>
      </c>
      <c r="HR23" s="75">
        <f>'План 1-2024'!CR23</f>
        <v>0</v>
      </c>
      <c r="HS23" s="71">
        <f>ФАКТ!BX14</f>
        <v>0</v>
      </c>
      <c r="HT23" s="71">
        <f>'План 1-2024'!CS23</f>
        <v>0</v>
      </c>
      <c r="HU23" s="71">
        <f>ФАКТ!BY14</f>
        <v>0</v>
      </c>
      <c r="HV23" s="40">
        <f t="shared" si="175"/>
        <v>0</v>
      </c>
      <c r="HW23" s="75">
        <f>'План 1-2024'!CT23</f>
        <v>0</v>
      </c>
      <c r="HX23" s="71">
        <f>ФАКТ!BZ14</f>
        <v>0</v>
      </c>
      <c r="HY23" s="71">
        <f>'План 1-2024'!CU23</f>
        <v>0</v>
      </c>
      <c r="HZ23" s="71">
        <f>ФАКТ!CA14</f>
        <v>0</v>
      </c>
      <c r="IA23" s="40">
        <f t="shared" si="176"/>
        <v>0</v>
      </c>
      <c r="IB23" s="75">
        <f>'План 1-2024'!CV23</f>
        <v>0</v>
      </c>
      <c r="IC23" s="71">
        <f>ФАКТ!CB14</f>
        <v>0</v>
      </c>
      <c r="ID23" s="71">
        <f>'План 1-2024'!CW23</f>
        <v>0</v>
      </c>
      <c r="IE23" s="71">
        <f>ФАКТ!CC14</f>
        <v>0</v>
      </c>
      <c r="IF23" s="188">
        <f t="shared" si="177"/>
        <v>0</v>
      </c>
      <c r="IG23" s="75">
        <f>'План 1-2024'!CX23</f>
        <v>0</v>
      </c>
      <c r="IH23" s="71">
        <f>ФАКТ!CD14</f>
        <v>0</v>
      </c>
      <c r="II23" s="71">
        <f>'План 1-2024'!CY23</f>
        <v>0</v>
      </c>
      <c r="IJ23" s="71">
        <f>ФАКТ!CE14</f>
        <v>0</v>
      </c>
      <c r="IK23" s="40">
        <f t="shared" si="178"/>
        <v>0</v>
      </c>
      <c r="IL23" s="75">
        <f t="shared" si="179"/>
        <v>0</v>
      </c>
      <c r="IM23" s="75">
        <f t="shared" si="180"/>
        <v>0</v>
      </c>
      <c r="IN23" s="136">
        <f t="shared" si="181"/>
        <v>0</v>
      </c>
      <c r="IO23" s="134">
        <f t="shared" si="182"/>
        <v>0</v>
      </c>
      <c r="IP23" s="110">
        <f>'План 1-2024'!DB23</f>
        <v>0</v>
      </c>
      <c r="IQ23" s="75">
        <f>ФАКТ!CF14</f>
        <v>0</v>
      </c>
      <c r="IR23" s="71">
        <f>'План 1-2024'!DC23</f>
        <v>0</v>
      </c>
      <c r="IS23" s="71">
        <f>ФАКТ!CG14</f>
        <v>0</v>
      </c>
      <c r="IT23" s="121">
        <f t="shared" si="183"/>
        <v>0</v>
      </c>
      <c r="IU23" s="119">
        <f>'План 1-2024'!DD23</f>
        <v>0</v>
      </c>
      <c r="IV23" s="72">
        <f>ФАКТ!CH14</f>
        <v>0</v>
      </c>
      <c r="IW23" s="73">
        <f>'План 1-2024'!DE23</f>
        <v>0</v>
      </c>
      <c r="IX23" s="73">
        <f>ФАКТ!CI14</f>
        <v>0</v>
      </c>
      <c r="IY23" s="74">
        <f t="shared" si="184"/>
        <v>0</v>
      </c>
      <c r="IZ23" s="164">
        <f>'План 1-2024'!DF23</f>
        <v>0</v>
      </c>
      <c r="JA23" s="72">
        <f>ФАКТ!CJ14</f>
        <v>0</v>
      </c>
      <c r="JB23" s="73">
        <f>'План 1-2024'!DG23</f>
        <v>0</v>
      </c>
      <c r="JC23" s="73">
        <f>ФАКТ!CK14</f>
        <v>0</v>
      </c>
      <c r="JD23" s="74">
        <f t="shared" si="185"/>
        <v>0</v>
      </c>
      <c r="JE23" s="164">
        <f>'План 1-2024'!DH23</f>
        <v>0</v>
      </c>
      <c r="JF23" s="72">
        <f>ФАКТ!CL14</f>
        <v>0</v>
      </c>
      <c r="JG23" s="73">
        <f>'План 1-2024'!DI23</f>
        <v>0</v>
      </c>
      <c r="JH23" s="73">
        <f>ФАКТ!CM14</f>
        <v>0</v>
      </c>
      <c r="JI23" s="74">
        <f t="shared" si="186"/>
        <v>0</v>
      </c>
      <c r="JJ23" s="164">
        <f>'План 1-2024'!DJ23</f>
        <v>0</v>
      </c>
      <c r="JK23" s="72">
        <f>ФАКТ!CN14</f>
        <v>0</v>
      </c>
      <c r="JL23" s="73">
        <f>'План 1-2024'!DK23</f>
        <v>0</v>
      </c>
      <c r="JM23" s="73">
        <f>ФАКТ!CO14</f>
        <v>0</v>
      </c>
      <c r="JN23" s="74">
        <f t="shared" si="187"/>
        <v>0</v>
      </c>
      <c r="JO23" s="164">
        <f>'План 1-2024'!DL23</f>
        <v>0</v>
      </c>
      <c r="JP23" s="72">
        <f>ФАКТ!CP14</f>
        <v>0</v>
      </c>
      <c r="JQ23" s="73">
        <f>'План 1-2024'!DM23</f>
        <v>0</v>
      </c>
      <c r="JR23" s="73">
        <f>ФАКТ!CQ14</f>
        <v>0</v>
      </c>
      <c r="JS23" s="74">
        <f t="shared" si="188"/>
        <v>0</v>
      </c>
      <c r="JT23" s="164">
        <f>'План 1-2024'!DN23</f>
        <v>0</v>
      </c>
      <c r="JU23" s="72">
        <f>ФАКТ!CR14</f>
        <v>0</v>
      </c>
      <c r="JV23" s="73">
        <f>'План 1-2024'!DO23</f>
        <v>0</v>
      </c>
      <c r="JW23" s="73">
        <f>ФАКТ!CS14</f>
        <v>0</v>
      </c>
      <c r="JX23" s="74">
        <f t="shared" si="189"/>
        <v>0</v>
      </c>
      <c r="JY23" s="164">
        <f>'План 1-2024'!DP23</f>
        <v>0</v>
      </c>
      <c r="JZ23" s="72">
        <f>ФАКТ!CT14</f>
        <v>0</v>
      </c>
      <c r="KA23" s="73">
        <f>'План 1-2024'!DQ23</f>
        <v>0</v>
      </c>
      <c r="KB23" s="73">
        <f>ФАКТ!CU14</f>
        <v>0</v>
      </c>
      <c r="KC23" s="74">
        <f t="shared" si="190"/>
        <v>0</v>
      </c>
      <c r="KD23" s="164">
        <f>'План 1-2024'!DR23</f>
        <v>0</v>
      </c>
      <c r="KE23" s="72">
        <f>ФАКТ!CV14</f>
        <v>0</v>
      </c>
      <c r="KF23" s="73">
        <f>'План 1-2024'!DS23</f>
        <v>0</v>
      </c>
      <c r="KG23" s="73">
        <f>ФАКТ!CW14</f>
        <v>0</v>
      </c>
      <c r="KH23" s="74">
        <f t="shared" si="191"/>
        <v>0</v>
      </c>
      <c r="KI23" s="164">
        <f>'План 1-2024'!DT23</f>
        <v>0</v>
      </c>
      <c r="KJ23" s="72">
        <f>ФАКТ!CX14</f>
        <v>0</v>
      </c>
      <c r="KK23" s="73">
        <f>'План 1-2024'!DU23</f>
        <v>0</v>
      </c>
      <c r="KL23" s="73">
        <f>ФАКТ!CY14</f>
        <v>0</v>
      </c>
      <c r="KM23" s="74">
        <f t="shared" si="192"/>
        <v>0</v>
      </c>
      <c r="KN23" s="164">
        <f>'План 1-2024'!DV23</f>
        <v>0</v>
      </c>
      <c r="KO23" s="72">
        <f>ФАКТ!CZ14</f>
        <v>0</v>
      </c>
      <c r="KP23" s="73">
        <f>'План 1-2024'!DW23</f>
        <v>0</v>
      </c>
      <c r="KQ23" s="73">
        <f>ФАКТ!DA14</f>
        <v>0</v>
      </c>
      <c r="KR23" s="74">
        <f t="shared" si="193"/>
        <v>0</v>
      </c>
      <c r="KS23" s="164">
        <f>'План 1-2024'!DX23</f>
        <v>0</v>
      </c>
      <c r="KT23" s="72">
        <f>ФАКТ!DB14</f>
        <v>0</v>
      </c>
      <c r="KU23" s="73">
        <f>'План 1-2024'!DY23</f>
        <v>0</v>
      </c>
      <c r="KV23" s="73">
        <f>ФАКТ!DC14</f>
        <v>0</v>
      </c>
      <c r="KW23" s="74">
        <f t="shared" si="194"/>
        <v>0</v>
      </c>
      <c r="KX23" s="164">
        <f>'План 1-2024'!DZ23</f>
        <v>0</v>
      </c>
      <c r="KY23" s="72">
        <f>ФАКТ!DD14</f>
        <v>0</v>
      </c>
      <c r="KZ23" s="73">
        <f>'План 1-2024'!EA23</f>
        <v>0</v>
      </c>
      <c r="LA23" s="73">
        <f>ФАКТ!DE14</f>
        <v>0</v>
      </c>
      <c r="LB23" s="74">
        <f t="shared" si="195"/>
        <v>0</v>
      </c>
      <c r="LC23" s="72">
        <f>'План 1-2024'!EB23</f>
        <v>0</v>
      </c>
      <c r="LD23" s="72">
        <f>ФАКТ!DF14</f>
        <v>0</v>
      </c>
      <c r="LE23" s="73">
        <f>'План 1-2024'!EC23</f>
        <v>0</v>
      </c>
      <c r="LF23" s="73">
        <f>ФАКТ!DG14</f>
        <v>0</v>
      </c>
      <c r="LG23" s="74">
        <f t="shared" si="196"/>
        <v>0</v>
      </c>
      <c r="LH23" s="169">
        <f>'План 1-2024'!ED23</f>
        <v>0</v>
      </c>
      <c r="LI23" s="139">
        <f>ФАКТ!DH14</f>
        <v>0</v>
      </c>
      <c r="LJ23" s="139">
        <f>'План 1-2024'!EE23</f>
        <v>0</v>
      </c>
      <c r="LK23" s="139">
        <f>ФАКТ!DI14</f>
        <v>0</v>
      </c>
      <c r="LL23" s="74">
        <f t="shared" si="197"/>
        <v>0</v>
      </c>
      <c r="LM23" s="139">
        <f>'План 1-2024'!EF23</f>
        <v>0</v>
      </c>
      <c r="LN23" s="139">
        <f>ФАКТ!DJ14</f>
        <v>0</v>
      </c>
      <c r="LO23" s="135">
        <f>'План 1-2024'!EG23</f>
        <v>0</v>
      </c>
      <c r="LP23" s="140">
        <f>ФАКТ!DK14</f>
        <v>0</v>
      </c>
      <c r="LQ23" s="74">
        <f t="shared" si="198"/>
        <v>0</v>
      </c>
      <c r="LR23" s="169">
        <f>'План 1-2024'!EH23</f>
        <v>0</v>
      </c>
      <c r="LS23" s="139">
        <f>ФАКТ!DL14</f>
        <v>0</v>
      </c>
      <c r="LT23" s="135">
        <f>'План 1-2024'!EI23</f>
        <v>0</v>
      </c>
      <c r="LU23" s="135">
        <f>ФАКТ!DM14</f>
        <v>0</v>
      </c>
      <c r="LV23" s="74">
        <f t="shared" si="199"/>
        <v>0</v>
      </c>
      <c r="LW23" s="139">
        <f>'План 1-2024'!EJ23</f>
        <v>0</v>
      </c>
      <c r="LX23" s="139">
        <f>ФАКТ!DN14</f>
        <v>0</v>
      </c>
      <c r="LY23" s="135">
        <f>'План 1-2024'!EK23</f>
        <v>0</v>
      </c>
      <c r="LZ23" s="135">
        <f>ФАКТ!DO14</f>
        <v>0</v>
      </c>
      <c r="MA23" s="74">
        <f t="shared" si="200"/>
        <v>0</v>
      </c>
      <c r="MB23" s="139">
        <f>'План 1-2024'!EL23</f>
        <v>0</v>
      </c>
      <c r="MC23" s="139">
        <f>ФАКТ!DP14</f>
        <v>0</v>
      </c>
      <c r="MD23" s="135">
        <f>'План 1-2024'!EM23</f>
        <v>0</v>
      </c>
      <c r="ME23" s="135">
        <f>ФАКТ!DQ14</f>
        <v>0</v>
      </c>
      <c r="MF23" s="74">
        <f t="shared" si="201"/>
        <v>0</v>
      </c>
      <c r="MG23" s="139">
        <f>'План 1-2024'!EN23</f>
        <v>0</v>
      </c>
      <c r="MH23" s="139">
        <f>ФАКТ!DR14</f>
        <v>0</v>
      </c>
      <c r="MI23" s="135">
        <f>'План 1-2024'!EO23</f>
        <v>0</v>
      </c>
      <c r="MJ23" s="135">
        <f>ФАКТ!DS14</f>
        <v>0</v>
      </c>
      <c r="MK23" s="74">
        <f t="shared" si="202"/>
        <v>0</v>
      </c>
      <c r="ML23" s="139">
        <f>'План 1-2024'!EP23</f>
        <v>0</v>
      </c>
      <c r="MM23" s="139">
        <f>ФАКТ!DT14</f>
        <v>0</v>
      </c>
      <c r="MN23" s="135">
        <f>'План 1-2024'!EQ23</f>
        <v>0</v>
      </c>
      <c r="MO23" s="135">
        <f>ФАКТ!DU14</f>
        <v>0</v>
      </c>
      <c r="MP23" s="74">
        <f t="shared" si="203"/>
        <v>0</v>
      </c>
      <c r="MQ23" s="139">
        <f>'План 1-2024'!ER23</f>
        <v>0</v>
      </c>
      <c r="MR23" s="139">
        <f>ФАКТ!DV14</f>
        <v>0</v>
      </c>
      <c r="MS23" s="135">
        <f>'План 1-2024'!ES23</f>
        <v>0</v>
      </c>
      <c r="MT23" s="135">
        <f>ФАКТ!DW14</f>
        <v>0</v>
      </c>
      <c r="MU23" s="190">
        <f t="shared" si="204"/>
        <v>0</v>
      </c>
      <c r="MV23" s="139">
        <f>'План 1-2024'!ET23</f>
        <v>0</v>
      </c>
      <c r="MW23" s="139">
        <f>ФАКТ!DX14</f>
        <v>0</v>
      </c>
      <c r="MX23" s="135">
        <f>'План 1-2024'!EU23</f>
        <v>0</v>
      </c>
      <c r="MY23" s="135">
        <f>ФАКТ!DY14</f>
        <v>0</v>
      </c>
      <c r="MZ23" s="74">
        <f t="shared" si="205"/>
        <v>0</v>
      </c>
      <c r="NA23" s="82">
        <f t="shared" si="206"/>
        <v>0</v>
      </c>
      <c r="NB23" s="82">
        <f t="shared" si="207"/>
        <v>0</v>
      </c>
      <c r="NC23" s="73">
        <f t="shared" si="208"/>
        <v>0</v>
      </c>
      <c r="ND23" s="120">
        <f t="shared" si="209"/>
        <v>0</v>
      </c>
      <c r="NE23" s="110">
        <f>'План 1-2024'!EX23</f>
        <v>0</v>
      </c>
      <c r="NF23" s="75">
        <f>ФАКТ!DZ14</f>
        <v>0</v>
      </c>
      <c r="NG23" s="71">
        <f>'План 1-2024'!EY23</f>
        <v>0</v>
      </c>
      <c r="NH23" s="71">
        <f>ФАКТ!EA14</f>
        <v>0</v>
      </c>
      <c r="NI23" s="40">
        <f t="shared" si="210"/>
        <v>0</v>
      </c>
      <c r="NJ23" s="191">
        <f>'План 1-2024'!EZ23</f>
        <v>0</v>
      </c>
      <c r="NK23" s="141">
        <f>ФАКТ!EB14</f>
        <v>0</v>
      </c>
      <c r="NL23" s="141">
        <f>'План 1-2024'!FA23</f>
        <v>0</v>
      </c>
      <c r="NM23" s="141">
        <f>ФАКТ!EC14</f>
        <v>0</v>
      </c>
      <c r="NN23" s="40">
        <f t="shared" si="211"/>
        <v>0</v>
      </c>
      <c r="NO23" s="76">
        <f t="shared" si="212"/>
        <v>0</v>
      </c>
      <c r="NP23" s="76">
        <f t="shared" si="213"/>
        <v>0</v>
      </c>
      <c r="NQ23" s="77">
        <f t="shared" si="214"/>
        <v>0</v>
      </c>
      <c r="NR23" s="127">
        <f t="shared" si="215"/>
        <v>0</v>
      </c>
      <c r="NS23" s="110">
        <f>'План 1-2024'!FD23</f>
        <v>0</v>
      </c>
      <c r="NT23" s="75">
        <f>ФАКТ!ED14</f>
        <v>0</v>
      </c>
      <c r="NU23" s="71">
        <f>'План 1-2024'!FE23</f>
        <v>0</v>
      </c>
      <c r="NV23" s="71">
        <f>ФАКТ!EE14</f>
        <v>0</v>
      </c>
      <c r="NW23" s="40">
        <f t="shared" si="216"/>
        <v>0</v>
      </c>
      <c r="NX23" s="165">
        <f>'План 1-2024'!FF23</f>
        <v>0</v>
      </c>
      <c r="NY23" s="75">
        <f>ФАКТ!EF14</f>
        <v>0</v>
      </c>
      <c r="NZ23" s="71">
        <f>'План 1-2024'!FG23</f>
        <v>0</v>
      </c>
      <c r="OA23" s="71">
        <f>ФАКТ!EG14</f>
        <v>0</v>
      </c>
      <c r="OB23" s="40">
        <f t="shared" si="217"/>
        <v>0</v>
      </c>
      <c r="OC23" s="165">
        <f>'План 1-2024'!FH23</f>
        <v>0</v>
      </c>
      <c r="OD23" s="75">
        <f>ФАКТ!EH14</f>
        <v>0</v>
      </c>
      <c r="OE23" s="71">
        <f>'План 1-2024'!FI23</f>
        <v>0</v>
      </c>
      <c r="OF23" s="71">
        <f>ФАКТ!EI14</f>
        <v>0</v>
      </c>
      <c r="OG23" s="40">
        <f t="shared" si="218"/>
        <v>0</v>
      </c>
      <c r="OH23" s="165">
        <f>'План 1-2024'!FJ23</f>
        <v>0</v>
      </c>
      <c r="OI23" s="75">
        <f>ФАКТ!EJ14</f>
        <v>0</v>
      </c>
      <c r="OJ23" s="71">
        <f>'План 1-2024'!FK23</f>
        <v>0</v>
      </c>
      <c r="OK23" s="71">
        <f>ФАКТ!EK14</f>
        <v>0</v>
      </c>
      <c r="OL23" s="40">
        <f t="shared" si="219"/>
        <v>0</v>
      </c>
      <c r="OM23" s="165">
        <f>'План 1-2024'!FL23</f>
        <v>0</v>
      </c>
      <c r="ON23" s="75">
        <f>ФАКТ!EL14</f>
        <v>0</v>
      </c>
      <c r="OO23" s="71">
        <f>'План 1-2024'!FM23</f>
        <v>0</v>
      </c>
      <c r="OP23" s="71">
        <f>ФАКТ!EM14</f>
        <v>0</v>
      </c>
      <c r="OQ23" s="40">
        <f t="shared" si="220"/>
        <v>0</v>
      </c>
      <c r="OR23" s="165">
        <f>'План 1-2024'!FN23</f>
        <v>0</v>
      </c>
      <c r="OS23" s="75">
        <f>ФАКТ!EN14</f>
        <v>0</v>
      </c>
      <c r="OT23" s="71">
        <f>'План 1-2024'!FO23</f>
        <v>0</v>
      </c>
      <c r="OU23" s="71">
        <f>ФАКТ!EO14</f>
        <v>0</v>
      </c>
      <c r="OV23" s="40">
        <f t="shared" si="221"/>
        <v>0</v>
      </c>
      <c r="OW23" s="165">
        <f>'План 1-2024'!FP23</f>
        <v>0</v>
      </c>
      <c r="OX23" s="75">
        <f>ФАКТ!EP14</f>
        <v>0</v>
      </c>
      <c r="OY23" s="71">
        <f>'План 1-2024'!FQ23</f>
        <v>0</v>
      </c>
      <c r="OZ23" s="71">
        <f>ФАКТ!EQ14</f>
        <v>0</v>
      </c>
      <c r="PA23" s="40">
        <f t="shared" si="222"/>
        <v>0</v>
      </c>
      <c r="PB23" s="76">
        <f t="shared" si="223"/>
        <v>0</v>
      </c>
      <c r="PC23" s="76">
        <f t="shared" si="224"/>
        <v>0</v>
      </c>
      <c r="PD23" s="77">
        <f t="shared" si="225"/>
        <v>0</v>
      </c>
      <c r="PE23" s="127">
        <f t="shared" si="226"/>
        <v>0</v>
      </c>
      <c r="PF23" s="110">
        <f>'План 1-2024'!FT23</f>
        <v>0</v>
      </c>
      <c r="PG23" s="75">
        <f>ФАКТ!ER14</f>
        <v>0</v>
      </c>
      <c r="PH23" s="71">
        <f>'План 1-2024'!FU23</f>
        <v>0</v>
      </c>
      <c r="PI23" s="71">
        <f>ФАКТ!ES14</f>
        <v>0</v>
      </c>
      <c r="PJ23" s="40">
        <f t="shared" si="227"/>
        <v>0</v>
      </c>
      <c r="PK23" s="165">
        <f>'План 1-2024'!FV23</f>
        <v>0</v>
      </c>
      <c r="PL23" s="75">
        <f>ФАКТ!ET14</f>
        <v>0</v>
      </c>
      <c r="PM23" s="71">
        <f>'План 1-2024'!FW23</f>
        <v>0</v>
      </c>
      <c r="PN23" s="71">
        <f>ФАКТ!EU14</f>
        <v>0</v>
      </c>
      <c r="PO23" s="40">
        <f t="shared" si="228"/>
        <v>0</v>
      </c>
      <c r="PP23" s="165">
        <f>'План 1-2024'!FX23</f>
        <v>0</v>
      </c>
      <c r="PQ23" s="75">
        <f>ФАКТ!EV14</f>
        <v>0</v>
      </c>
      <c r="PR23" s="71">
        <f>'План 1-2024'!FY23</f>
        <v>0</v>
      </c>
      <c r="PS23" s="71">
        <f>ФАКТ!EW14</f>
        <v>0</v>
      </c>
      <c r="PT23" s="40">
        <f t="shared" si="229"/>
        <v>0</v>
      </c>
      <c r="PU23" s="76">
        <f t="shared" si="230"/>
        <v>0</v>
      </c>
      <c r="PV23" s="76">
        <f t="shared" si="231"/>
        <v>0</v>
      </c>
      <c r="PW23" s="77">
        <f t="shared" si="232"/>
        <v>0</v>
      </c>
      <c r="PX23" s="111">
        <f t="shared" si="233"/>
        <v>0</v>
      </c>
      <c r="PY23" s="119">
        <f>'План 1-2024'!GB23</f>
        <v>0</v>
      </c>
      <c r="PZ23" s="165">
        <f>ФАКТ!EX14</f>
        <v>0</v>
      </c>
      <c r="QA23" s="136">
        <f>'План 1-2024'!GC23</f>
        <v>0</v>
      </c>
      <c r="QB23" s="136">
        <f>ФАКТ!EY14</f>
        <v>0</v>
      </c>
      <c r="QC23" s="40">
        <f t="shared" si="234"/>
        <v>0</v>
      </c>
      <c r="QD23" s="76">
        <f>'План 1-2024'!GD23</f>
        <v>0</v>
      </c>
      <c r="QE23" s="76">
        <f>ФАКТ!EZ14</f>
        <v>0</v>
      </c>
      <c r="QF23" s="138">
        <f>'План 1-2024'!GE23</f>
        <v>0</v>
      </c>
      <c r="QG23" s="138">
        <f>ФАКТ!FA14</f>
        <v>0</v>
      </c>
      <c r="QH23" s="40">
        <f t="shared" si="235"/>
        <v>0</v>
      </c>
      <c r="QI23" s="76">
        <f t="shared" si="236"/>
        <v>0</v>
      </c>
      <c r="QJ23" s="76">
        <f t="shared" si="237"/>
        <v>0</v>
      </c>
      <c r="QK23" s="136">
        <f t="shared" si="238"/>
        <v>0</v>
      </c>
      <c r="QL23" s="162">
        <f t="shared" si="239"/>
        <v>0</v>
      </c>
      <c r="QM23" s="110">
        <f>'План 1-2024'!GH23</f>
        <v>0</v>
      </c>
      <c r="QN23" s="75">
        <f>ФАКТ!FB14</f>
        <v>0</v>
      </c>
      <c r="QO23" s="71">
        <f>'План 1-2024'!GI23</f>
        <v>0</v>
      </c>
      <c r="QP23" s="71">
        <f>ФАКТ!FC14</f>
        <v>0</v>
      </c>
      <c r="QQ23" s="121">
        <f t="shared" si="240"/>
        <v>0</v>
      </c>
      <c r="QR23" s="110">
        <f>'План 1-2024'!GJ23</f>
        <v>0</v>
      </c>
      <c r="QS23" s="75">
        <f>ФАКТ!FD14</f>
        <v>0</v>
      </c>
      <c r="QT23" s="71">
        <f>'План 1-2024'!GK23</f>
        <v>0</v>
      </c>
      <c r="QU23" s="71">
        <f>ФАКТ!FE14</f>
        <v>0</v>
      </c>
      <c r="QV23" s="40">
        <f t="shared" si="241"/>
        <v>0</v>
      </c>
      <c r="QW23" s="75">
        <f>'План 1-2024'!GL23</f>
        <v>0</v>
      </c>
      <c r="QX23" s="75">
        <f>ФАКТ!FF14</f>
        <v>0</v>
      </c>
      <c r="QY23" s="71">
        <f>'План 1-2024'!GM23</f>
        <v>0</v>
      </c>
      <c r="QZ23" s="71">
        <f>ФАКТ!FG14</f>
        <v>0</v>
      </c>
      <c r="RA23" s="40">
        <f t="shared" si="242"/>
        <v>0</v>
      </c>
      <c r="RB23" s="76">
        <f t="shared" si="243"/>
        <v>0</v>
      </c>
      <c r="RC23" s="76">
        <f t="shared" si="244"/>
        <v>0</v>
      </c>
      <c r="RD23" s="77">
        <f t="shared" si="245"/>
        <v>0</v>
      </c>
      <c r="RE23" s="127">
        <f t="shared" si="246"/>
        <v>0</v>
      </c>
    </row>
    <row r="24" spans="1:473" s="39" customFormat="1">
      <c r="A24" s="132">
        <v>630259</v>
      </c>
      <c r="B24" s="37">
        <v>6015</v>
      </c>
      <c r="C24" s="133" t="s">
        <v>39</v>
      </c>
      <c r="D24" s="72">
        <f t="shared" si="0"/>
        <v>40</v>
      </c>
      <c r="E24" s="72">
        <f t="shared" si="1"/>
        <v>0</v>
      </c>
      <c r="F24" s="73">
        <f t="shared" si="2"/>
        <v>5028.5600000000004</v>
      </c>
      <c r="G24" s="73">
        <f t="shared" si="3"/>
        <v>0</v>
      </c>
      <c r="H24" s="121">
        <f t="shared" si="105"/>
        <v>0</v>
      </c>
      <c r="I24" s="119">
        <f>'План 1-2024'!F24</f>
        <v>0</v>
      </c>
      <c r="J24" s="72">
        <f>ФАКТ!B15</f>
        <v>0</v>
      </c>
      <c r="K24" s="73">
        <f>'План 1-2024'!G24</f>
        <v>0</v>
      </c>
      <c r="L24" s="73">
        <f>ФАКТ!C15</f>
        <v>0</v>
      </c>
      <c r="M24" s="74">
        <f t="shared" si="106"/>
        <v>0</v>
      </c>
      <c r="N24" s="72">
        <f>'План 1-2024'!H24</f>
        <v>0</v>
      </c>
      <c r="O24" s="72">
        <f>ФАКТ!D15</f>
        <v>0</v>
      </c>
      <c r="P24" s="73">
        <f>'План 1-2024'!I24</f>
        <v>0</v>
      </c>
      <c r="Q24" s="73">
        <f>ФАКТ!E15</f>
        <v>0</v>
      </c>
      <c r="R24" s="74">
        <f t="shared" si="107"/>
        <v>0</v>
      </c>
      <c r="S24" s="72">
        <f>'План 1-2024'!J24</f>
        <v>0</v>
      </c>
      <c r="T24" s="72">
        <f>ФАКТ!F15</f>
        <v>0</v>
      </c>
      <c r="U24" s="73">
        <f>'План 1-2024'!K24</f>
        <v>0</v>
      </c>
      <c r="V24" s="73">
        <f>ФАКТ!G15</f>
        <v>0</v>
      </c>
      <c r="W24" s="74">
        <f t="shared" si="108"/>
        <v>0</v>
      </c>
      <c r="X24" s="72">
        <f>[18]Лист1!$L$13</f>
        <v>0</v>
      </c>
      <c r="Y24" s="72">
        <f>ФАКТ!H15</f>
        <v>0</v>
      </c>
      <c r="Z24" s="73">
        <f>'План 1-2024'!M24</f>
        <v>0</v>
      </c>
      <c r="AA24" s="73">
        <f>ФАКТ!I15</f>
        <v>0</v>
      </c>
      <c r="AB24" s="74">
        <f t="shared" si="109"/>
        <v>0</v>
      </c>
      <c r="AC24" s="72">
        <f t="shared" si="110"/>
        <v>0</v>
      </c>
      <c r="AD24" s="72">
        <f t="shared" si="111"/>
        <v>0</v>
      </c>
      <c r="AE24" s="73">
        <f t="shared" si="112"/>
        <v>0</v>
      </c>
      <c r="AF24" s="187">
        <f t="shared" si="113"/>
        <v>0</v>
      </c>
      <c r="AG24" s="110">
        <f>'План 1-2024'!P24</f>
        <v>0</v>
      </c>
      <c r="AH24" s="75">
        <f>ФАКТ!J15</f>
        <v>0</v>
      </c>
      <c r="AI24" s="71">
        <f>'План 1-2024'!Q24</f>
        <v>0</v>
      </c>
      <c r="AJ24" s="71">
        <f>ФАКТ!K15</f>
        <v>0</v>
      </c>
      <c r="AK24" s="121">
        <f t="shared" si="114"/>
        <v>0</v>
      </c>
      <c r="AL24" s="110">
        <f>'План 1-2024'!R24</f>
        <v>0</v>
      </c>
      <c r="AM24" s="75">
        <f>ФАКТ!L15</f>
        <v>0</v>
      </c>
      <c r="AN24" s="71">
        <f>'План 1-2024'!S24</f>
        <v>0</v>
      </c>
      <c r="AO24" s="71">
        <f>ФАКТ!M15</f>
        <v>0</v>
      </c>
      <c r="AP24" s="40">
        <f t="shared" si="115"/>
        <v>0</v>
      </c>
      <c r="AQ24" s="75">
        <f>'План 1-2024'!T24</f>
        <v>0</v>
      </c>
      <c r="AR24" s="75">
        <f>ФАКТ!N15</f>
        <v>0</v>
      </c>
      <c r="AS24" s="71">
        <f>'План 1-2024'!U24</f>
        <v>0</v>
      </c>
      <c r="AT24" s="71">
        <f>ФАКТ!O15</f>
        <v>0</v>
      </c>
      <c r="AU24" s="40">
        <f t="shared" si="116"/>
        <v>0</v>
      </c>
      <c r="AV24" s="76">
        <f t="shared" si="117"/>
        <v>0</v>
      </c>
      <c r="AW24" s="76">
        <f t="shared" si="118"/>
        <v>0</v>
      </c>
      <c r="AX24" s="77">
        <f t="shared" si="119"/>
        <v>0</v>
      </c>
      <c r="AY24" s="127">
        <f t="shared" si="120"/>
        <v>0</v>
      </c>
      <c r="AZ24" s="110">
        <f>'План 1-2024'!X24</f>
        <v>0</v>
      </c>
      <c r="BA24" s="75">
        <f>ФАКТ!P15</f>
        <v>0</v>
      </c>
      <c r="BB24" s="71">
        <f>'План 1-2024'!Y24</f>
        <v>0</v>
      </c>
      <c r="BC24" s="71">
        <f>ФАКТ!Q15</f>
        <v>0</v>
      </c>
      <c r="BD24" s="121">
        <f t="shared" si="121"/>
        <v>0</v>
      </c>
      <c r="BE24" s="110">
        <f>'План 1-2024'!Z24</f>
        <v>40</v>
      </c>
      <c r="BF24" s="75">
        <f>ФАКТ!R15</f>
        <v>0</v>
      </c>
      <c r="BG24" s="71">
        <f>'План 1-2024'!AA24</f>
        <v>5028.5600000000004</v>
      </c>
      <c r="BH24" s="71">
        <f>ФАКТ!S15</f>
        <v>0</v>
      </c>
      <c r="BI24" s="121">
        <f t="shared" si="122"/>
        <v>0</v>
      </c>
      <c r="BJ24" s="110">
        <f>'План 1-2024'!AB24</f>
        <v>0</v>
      </c>
      <c r="BK24" s="75">
        <f>ФАКТ!T15</f>
        <v>0</v>
      </c>
      <c r="BL24" s="71">
        <f>'План 1-2024'!AC24</f>
        <v>0</v>
      </c>
      <c r="BM24" s="71">
        <f>ФАКТ!U15</f>
        <v>0</v>
      </c>
      <c r="BN24" s="40">
        <f t="shared" si="123"/>
        <v>0</v>
      </c>
      <c r="BO24" s="75">
        <f>'План 1-2024'!AD24</f>
        <v>0</v>
      </c>
      <c r="BP24" s="75">
        <f>ФАКТ!V15</f>
        <v>0</v>
      </c>
      <c r="BQ24" s="71">
        <f>'План 1-2024'!AE24</f>
        <v>0</v>
      </c>
      <c r="BR24" s="71">
        <f>ФАКТ!W15</f>
        <v>0</v>
      </c>
      <c r="BS24" s="40">
        <f t="shared" si="124"/>
        <v>0</v>
      </c>
      <c r="BT24" s="76">
        <f t="shared" si="125"/>
        <v>0</v>
      </c>
      <c r="BU24" s="76">
        <f t="shared" si="126"/>
        <v>0</v>
      </c>
      <c r="BV24" s="77">
        <f t="shared" si="127"/>
        <v>0</v>
      </c>
      <c r="BW24" s="111">
        <f t="shared" si="128"/>
        <v>0</v>
      </c>
      <c r="BX24" s="110">
        <f>'План 1-2024'!AH24</f>
        <v>0</v>
      </c>
      <c r="BY24" s="75">
        <f>ФАКТ!X15</f>
        <v>0</v>
      </c>
      <c r="BZ24" s="71">
        <f>'План 1-2024'!AI24</f>
        <v>0</v>
      </c>
      <c r="CA24" s="71">
        <f>ФАКТ!Y15</f>
        <v>0</v>
      </c>
      <c r="CB24" s="40">
        <f t="shared" si="129"/>
        <v>0</v>
      </c>
      <c r="CC24" s="75">
        <f>'План 1-2024'!AJ24</f>
        <v>0</v>
      </c>
      <c r="CD24" s="75">
        <f>ФАКТ!Z15</f>
        <v>0</v>
      </c>
      <c r="CE24" s="71">
        <f>'План 1-2024'!AK24</f>
        <v>0</v>
      </c>
      <c r="CF24" s="71">
        <f>ФАКТ!AA15</f>
        <v>0</v>
      </c>
      <c r="CG24" s="40">
        <f t="shared" si="130"/>
        <v>0</v>
      </c>
      <c r="CH24" s="75">
        <f>'План 1-2024'!AL24</f>
        <v>0</v>
      </c>
      <c r="CI24" s="75">
        <f>ФАКТ!AB15</f>
        <v>0</v>
      </c>
      <c r="CJ24" s="71">
        <f>'План 1-2024'!AM24</f>
        <v>0</v>
      </c>
      <c r="CK24" s="71">
        <f>ФАКТ!AC15</f>
        <v>0</v>
      </c>
      <c r="CL24" s="40">
        <f t="shared" si="131"/>
        <v>0</v>
      </c>
      <c r="CM24" s="75">
        <f>'План 1-2024'!AN24</f>
        <v>0</v>
      </c>
      <c r="CN24" s="75">
        <f>ФАКТ!AD15</f>
        <v>0</v>
      </c>
      <c r="CO24" s="71">
        <f>'План 1-2024'!AO24</f>
        <v>0</v>
      </c>
      <c r="CP24" s="71">
        <f>ФАКТ!AE15</f>
        <v>0</v>
      </c>
      <c r="CQ24" s="40">
        <f t="shared" si="132"/>
        <v>0</v>
      </c>
      <c r="CR24" s="75">
        <f>'План 1-2024'!AP24</f>
        <v>0</v>
      </c>
      <c r="CS24" s="75">
        <f>ФАКТ!AF15</f>
        <v>0</v>
      </c>
      <c r="CT24" s="71">
        <f>'План 1-2024'!AQ24</f>
        <v>0</v>
      </c>
      <c r="CU24" s="71">
        <f>ФАКТ!AG15</f>
        <v>0</v>
      </c>
      <c r="CV24" s="40">
        <f t="shared" si="133"/>
        <v>0</v>
      </c>
      <c r="CW24" s="75">
        <f>'План 1-2024'!AR24</f>
        <v>0</v>
      </c>
      <c r="CX24" s="75">
        <f>ФАКТ!AH15</f>
        <v>0</v>
      </c>
      <c r="CY24" s="71">
        <f>'План 1-2024'!AS24</f>
        <v>0</v>
      </c>
      <c r="CZ24" s="71">
        <f>ФАКТ!AI15</f>
        <v>0</v>
      </c>
      <c r="DA24" s="40">
        <f t="shared" si="134"/>
        <v>0</v>
      </c>
      <c r="DB24" s="76">
        <f t="shared" si="135"/>
        <v>0</v>
      </c>
      <c r="DC24" s="76">
        <f t="shared" si="136"/>
        <v>0</v>
      </c>
      <c r="DD24" s="77">
        <f t="shared" si="137"/>
        <v>0</v>
      </c>
      <c r="DE24" s="127">
        <f t="shared" si="138"/>
        <v>0</v>
      </c>
      <c r="DF24" s="110">
        <f>'План 1-2024'!AV24</f>
        <v>0</v>
      </c>
      <c r="DG24" s="75">
        <f>ФАКТ!AJ15</f>
        <v>0</v>
      </c>
      <c r="DH24" s="71">
        <f>'План 1-2024'!AW24</f>
        <v>0</v>
      </c>
      <c r="DI24" s="71">
        <f>ФАКТ!AK15</f>
        <v>0</v>
      </c>
      <c r="DJ24" s="40">
        <f t="shared" si="139"/>
        <v>0</v>
      </c>
      <c r="DK24" s="75">
        <f>'План 1-2024'!AX24</f>
        <v>0</v>
      </c>
      <c r="DL24" s="75">
        <f>ФАКТ!AL15</f>
        <v>0</v>
      </c>
      <c r="DM24" s="71">
        <f>'План 1-2024'!AY24</f>
        <v>0</v>
      </c>
      <c r="DN24" s="71">
        <f>ФАКТ!AM15</f>
        <v>0</v>
      </c>
      <c r="DO24" s="40">
        <f t="shared" si="140"/>
        <v>0</v>
      </c>
      <c r="DP24" s="76">
        <f t="shared" si="141"/>
        <v>0</v>
      </c>
      <c r="DQ24" s="76">
        <f t="shared" si="142"/>
        <v>0</v>
      </c>
      <c r="DR24" s="77">
        <f t="shared" si="143"/>
        <v>0</v>
      </c>
      <c r="DS24" s="127">
        <f t="shared" si="144"/>
        <v>0</v>
      </c>
      <c r="DT24" s="110">
        <f>'План 1-2024'!BB24</f>
        <v>0</v>
      </c>
      <c r="DU24" s="75">
        <f>ФАКТ!AN15</f>
        <v>0</v>
      </c>
      <c r="DV24" s="71">
        <f>'План 1-2024'!BC24</f>
        <v>0</v>
      </c>
      <c r="DW24" s="71">
        <f>ФАКТ!AO15</f>
        <v>0</v>
      </c>
      <c r="DX24" s="40">
        <f t="shared" si="145"/>
        <v>0</v>
      </c>
      <c r="DY24" s="75">
        <f>'План 1-2024'!BD24</f>
        <v>0</v>
      </c>
      <c r="DZ24" s="75">
        <f>ФАКТ!AP15</f>
        <v>0</v>
      </c>
      <c r="EA24" s="71">
        <f>'План 1-2024'!BE24</f>
        <v>0</v>
      </c>
      <c r="EB24" s="71">
        <f>ФАКТ!AQ15</f>
        <v>0</v>
      </c>
      <c r="EC24" s="40">
        <f t="shared" si="146"/>
        <v>0</v>
      </c>
      <c r="ED24" s="75">
        <f>'План 1-2024'!BF24</f>
        <v>0</v>
      </c>
      <c r="EE24" s="75">
        <f>ФАКТ!AR15</f>
        <v>0</v>
      </c>
      <c r="EF24" s="71">
        <f>'План 1-2024'!BG24</f>
        <v>0</v>
      </c>
      <c r="EG24" s="71">
        <f>ФАКТ!AS15</f>
        <v>0</v>
      </c>
      <c r="EH24" s="40">
        <f t="shared" si="147"/>
        <v>0</v>
      </c>
      <c r="EI24" s="75">
        <f>'План 1-2024'!BH24</f>
        <v>0</v>
      </c>
      <c r="EJ24" s="75">
        <f>ФАКТ!AT15</f>
        <v>0</v>
      </c>
      <c r="EK24" s="71">
        <f>'План 1-2024'!BI24</f>
        <v>0</v>
      </c>
      <c r="EL24" s="71">
        <f>ФАКТ!AU15</f>
        <v>0</v>
      </c>
      <c r="EM24" s="40">
        <f t="shared" si="148"/>
        <v>0</v>
      </c>
      <c r="EN24" s="75">
        <f>'План 1-2024'!BJ24</f>
        <v>0</v>
      </c>
      <c r="EO24" s="75">
        <f>ФАКТ!AV15</f>
        <v>0</v>
      </c>
      <c r="EP24" s="71">
        <f>'План 1-2024'!BK24</f>
        <v>0</v>
      </c>
      <c r="EQ24" s="71">
        <f>ФАКТ!AW15</f>
        <v>0</v>
      </c>
      <c r="ER24" s="40">
        <f t="shared" si="149"/>
        <v>0</v>
      </c>
      <c r="ES24" s="75">
        <f>'План 1-2024'!BL24</f>
        <v>0</v>
      </c>
      <c r="ET24" s="75">
        <f>ФАКТ!AX15</f>
        <v>0</v>
      </c>
      <c r="EU24" s="71">
        <f>'План 1-2024'!BM24</f>
        <v>0</v>
      </c>
      <c r="EV24" s="71">
        <f>ФАКТ!AY15</f>
        <v>0</v>
      </c>
      <c r="EW24" s="40">
        <f t="shared" si="150"/>
        <v>0</v>
      </c>
      <c r="EX24" s="76">
        <f>'План 1-2024'!BN24</f>
        <v>0</v>
      </c>
      <c r="EY24" s="76">
        <f>ФАКТ!AZ15</f>
        <v>0</v>
      </c>
      <c r="EZ24" s="137">
        <f>'План 1-2024'!BO24</f>
        <v>0</v>
      </c>
      <c r="FA24" s="76">
        <f>ФАКТ!BA15</f>
        <v>0</v>
      </c>
      <c r="FB24" s="40">
        <f t="shared" si="151"/>
        <v>0</v>
      </c>
      <c r="FC24" s="76">
        <f t="shared" si="152"/>
        <v>0</v>
      </c>
      <c r="FD24" s="76">
        <f t="shared" si="153"/>
        <v>0</v>
      </c>
      <c r="FE24" s="136">
        <f t="shared" si="154"/>
        <v>0</v>
      </c>
      <c r="FF24" s="128">
        <f t="shared" si="155"/>
        <v>0</v>
      </c>
      <c r="FG24" s="110">
        <f>'План 1-2024'!BR24</f>
        <v>0</v>
      </c>
      <c r="FH24" s="75">
        <f>ФАКТ!BB15</f>
        <v>0</v>
      </c>
      <c r="FI24" s="71">
        <f>'План 1-2024'!BS24</f>
        <v>0</v>
      </c>
      <c r="FJ24" s="71">
        <f>ФАКТ!BC15</f>
        <v>0</v>
      </c>
      <c r="FK24" s="40">
        <f t="shared" si="156"/>
        <v>0</v>
      </c>
      <c r="FL24" s="75">
        <f>'План 1-2024'!BT24</f>
        <v>0</v>
      </c>
      <c r="FM24" s="75">
        <f>ФАКТ!BD15</f>
        <v>0</v>
      </c>
      <c r="FN24" s="71">
        <f>'План 1-2024'!BU24</f>
        <v>0</v>
      </c>
      <c r="FO24" s="71">
        <f>ФАКТ!BE15</f>
        <v>0</v>
      </c>
      <c r="FP24" s="40">
        <f t="shared" si="157"/>
        <v>0</v>
      </c>
      <c r="FQ24" s="75">
        <f>'План 1-2024'!BV24</f>
        <v>0</v>
      </c>
      <c r="FR24" s="75">
        <f>ФАКТ!BF15</f>
        <v>0</v>
      </c>
      <c r="FS24" s="71">
        <f>'План 1-2024'!BW24</f>
        <v>0</v>
      </c>
      <c r="FT24" s="71">
        <f>ФАКТ!BG15</f>
        <v>0</v>
      </c>
      <c r="FU24" s="40">
        <f t="shared" si="158"/>
        <v>0</v>
      </c>
      <c r="FV24" s="76">
        <f t="shared" si="159"/>
        <v>0</v>
      </c>
      <c r="FW24" s="76">
        <f t="shared" si="160"/>
        <v>0</v>
      </c>
      <c r="FX24" s="71">
        <f t="shared" si="161"/>
        <v>0</v>
      </c>
      <c r="FY24" s="127">
        <f t="shared" si="162"/>
        <v>0</v>
      </c>
      <c r="FZ24" s="110">
        <f>'План 1-2024'!BZ24</f>
        <v>0</v>
      </c>
      <c r="GA24" s="75">
        <f>ФАКТ!BH15</f>
        <v>0</v>
      </c>
      <c r="GB24" s="71">
        <f>'План 1-2024'!CA24</f>
        <v>0</v>
      </c>
      <c r="GC24" s="71">
        <f>ФАКТ!BI15</f>
        <v>0</v>
      </c>
      <c r="GD24" s="40">
        <f t="shared" si="163"/>
        <v>0</v>
      </c>
      <c r="GE24" s="75">
        <f>'План 1-2024'!CB24</f>
        <v>0</v>
      </c>
      <c r="GF24" s="75">
        <f>ФАКТ!BJ15</f>
        <v>0</v>
      </c>
      <c r="GG24" s="71">
        <f>'План 1-2024'!CC24</f>
        <v>0</v>
      </c>
      <c r="GH24" s="71">
        <f>ФАКТ!BK15</f>
        <v>0</v>
      </c>
      <c r="GI24" s="40">
        <f t="shared" si="164"/>
        <v>0</v>
      </c>
      <c r="GJ24" s="75">
        <f>'План 1-2024'!CD24</f>
        <v>0</v>
      </c>
      <c r="GK24" s="75">
        <f>ФАКТ!BL15</f>
        <v>0</v>
      </c>
      <c r="GL24" s="75">
        <f>'План 1-2024'!CG24</f>
        <v>0</v>
      </c>
      <c r="GM24" s="75">
        <f>ФАКТ!BM15</f>
        <v>0</v>
      </c>
      <c r="GN24" s="40">
        <f t="shared" si="165"/>
        <v>0</v>
      </c>
      <c r="GO24" s="75">
        <f>'План 1-2024'!CF24</f>
        <v>0</v>
      </c>
      <c r="GP24" s="75">
        <f>ФАКТ!BN15</f>
        <v>0</v>
      </c>
      <c r="GQ24" s="75">
        <f>'План 1-2024'!CG24</f>
        <v>0</v>
      </c>
      <c r="GR24" s="75">
        <f>ФАКТ!BO15</f>
        <v>0</v>
      </c>
      <c r="GS24" s="40">
        <f t="shared" si="166"/>
        <v>0</v>
      </c>
      <c r="GT24" s="76">
        <f t="shared" si="167"/>
        <v>0</v>
      </c>
      <c r="GU24" s="76">
        <f t="shared" si="168"/>
        <v>0</v>
      </c>
      <c r="GV24" s="77">
        <f t="shared" si="169"/>
        <v>0</v>
      </c>
      <c r="GW24" s="78">
        <f t="shared" si="170"/>
        <v>0</v>
      </c>
      <c r="GX24" s="110">
        <f>'План 1-2024'!CJ24</f>
        <v>0</v>
      </c>
      <c r="GY24" s="75">
        <f>ФАКТ!BP15</f>
        <v>0</v>
      </c>
      <c r="GZ24" s="71">
        <f>'План 1-2024'!CK24</f>
        <v>0</v>
      </c>
      <c r="HA24" s="71">
        <f>ФАКТ!BQ15</f>
        <v>0</v>
      </c>
      <c r="HB24" s="40">
        <f t="shared" si="171"/>
        <v>0</v>
      </c>
      <c r="HC24" s="165">
        <f>'План 1-2024'!CL24</f>
        <v>0</v>
      </c>
      <c r="HD24" s="75">
        <f>ФАКТ!BR15</f>
        <v>0</v>
      </c>
      <c r="HE24" s="71">
        <f>'План 1-2024'!CM24</f>
        <v>0</v>
      </c>
      <c r="HF24" s="71">
        <f>ФАКТ!BS15</f>
        <v>0</v>
      </c>
      <c r="HG24" s="40">
        <f t="shared" si="172"/>
        <v>0</v>
      </c>
      <c r="HH24" s="165">
        <f>'План 1-2024'!CN24</f>
        <v>0</v>
      </c>
      <c r="HI24" s="75">
        <f>ФАКТ!BT15</f>
        <v>0</v>
      </c>
      <c r="HJ24" s="71">
        <f>'План 1-2024'!CO24</f>
        <v>0</v>
      </c>
      <c r="HK24" s="71">
        <f>ФАКТ!BU15</f>
        <v>0</v>
      </c>
      <c r="HL24" s="40">
        <f t="shared" si="173"/>
        <v>0</v>
      </c>
      <c r="HM24" s="165">
        <f>'План 1-2024'!CP24</f>
        <v>0</v>
      </c>
      <c r="HN24" s="75">
        <f>ФАКТ!BV15</f>
        <v>0</v>
      </c>
      <c r="HO24" s="71">
        <f>'План 1-2024'!CQ24</f>
        <v>0</v>
      </c>
      <c r="HP24" s="71">
        <f>ФАКТ!BW15</f>
        <v>0</v>
      </c>
      <c r="HQ24" s="167">
        <f t="shared" si="174"/>
        <v>0</v>
      </c>
      <c r="HR24" s="75">
        <f>'План 1-2024'!CR24</f>
        <v>0</v>
      </c>
      <c r="HS24" s="71">
        <f>ФАКТ!BX15</f>
        <v>0</v>
      </c>
      <c r="HT24" s="71">
        <f>'План 1-2024'!CS24</f>
        <v>0</v>
      </c>
      <c r="HU24" s="71">
        <f>ФАКТ!BY15</f>
        <v>0</v>
      </c>
      <c r="HV24" s="40">
        <f t="shared" si="175"/>
        <v>0</v>
      </c>
      <c r="HW24" s="75">
        <f>'План 1-2024'!CT24</f>
        <v>0</v>
      </c>
      <c r="HX24" s="71">
        <f>ФАКТ!BZ15</f>
        <v>0</v>
      </c>
      <c r="HY24" s="71">
        <f>'План 1-2024'!CU24</f>
        <v>0</v>
      </c>
      <c r="HZ24" s="71">
        <f>ФАКТ!CA15</f>
        <v>0</v>
      </c>
      <c r="IA24" s="40">
        <f t="shared" si="176"/>
        <v>0</v>
      </c>
      <c r="IB24" s="75">
        <f>'План 1-2024'!CV24</f>
        <v>0</v>
      </c>
      <c r="IC24" s="71">
        <f>ФАКТ!CB15</f>
        <v>0</v>
      </c>
      <c r="ID24" s="71">
        <f>'План 1-2024'!CW24</f>
        <v>0</v>
      </c>
      <c r="IE24" s="71">
        <f>ФАКТ!CC15</f>
        <v>0</v>
      </c>
      <c r="IF24" s="188">
        <f t="shared" si="177"/>
        <v>0</v>
      </c>
      <c r="IG24" s="75">
        <f>'План 1-2024'!CX24</f>
        <v>0</v>
      </c>
      <c r="IH24" s="71">
        <f>ФАКТ!CD15</f>
        <v>0</v>
      </c>
      <c r="II24" s="71">
        <f>'План 1-2024'!CY24</f>
        <v>0</v>
      </c>
      <c r="IJ24" s="71">
        <f>ФАКТ!CE15</f>
        <v>0</v>
      </c>
      <c r="IK24" s="40">
        <f t="shared" si="178"/>
        <v>0</v>
      </c>
      <c r="IL24" s="75">
        <f t="shared" si="179"/>
        <v>0</v>
      </c>
      <c r="IM24" s="75">
        <f t="shared" si="180"/>
        <v>0</v>
      </c>
      <c r="IN24" s="136">
        <f t="shared" si="181"/>
        <v>0</v>
      </c>
      <c r="IO24" s="134">
        <f t="shared" si="182"/>
        <v>0</v>
      </c>
      <c r="IP24" s="110">
        <f>'План 1-2024'!DB24</f>
        <v>0</v>
      </c>
      <c r="IQ24" s="75">
        <f>ФАКТ!CF15</f>
        <v>0</v>
      </c>
      <c r="IR24" s="71">
        <f>'План 1-2024'!DC24</f>
        <v>0</v>
      </c>
      <c r="IS24" s="71">
        <f>ФАКТ!CG15</f>
        <v>0</v>
      </c>
      <c r="IT24" s="121">
        <f t="shared" si="183"/>
        <v>0</v>
      </c>
      <c r="IU24" s="119">
        <f>'План 1-2024'!DD24</f>
        <v>0</v>
      </c>
      <c r="IV24" s="72">
        <f>ФАКТ!CH15</f>
        <v>0</v>
      </c>
      <c r="IW24" s="73">
        <f>'План 1-2024'!DE24</f>
        <v>0</v>
      </c>
      <c r="IX24" s="73">
        <f>ФАКТ!CI15</f>
        <v>0</v>
      </c>
      <c r="IY24" s="74">
        <f t="shared" si="184"/>
        <v>0</v>
      </c>
      <c r="IZ24" s="164">
        <f>'План 1-2024'!DF24</f>
        <v>0</v>
      </c>
      <c r="JA24" s="72">
        <f>ФАКТ!CJ15</f>
        <v>0</v>
      </c>
      <c r="JB24" s="73">
        <f>'План 1-2024'!DG24</f>
        <v>0</v>
      </c>
      <c r="JC24" s="73">
        <f>ФАКТ!CK15</f>
        <v>0</v>
      </c>
      <c r="JD24" s="74">
        <f t="shared" si="185"/>
        <v>0</v>
      </c>
      <c r="JE24" s="164">
        <f>'План 1-2024'!DH24</f>
        <v>0</v>
      </c>
      <c r="JF24" s="72">
        <f>ФАКТ!CL15</f>
        <v>0</v>
      </c>
      <c r="JG24" s="73">
        <f>'План 1-2024'!DI24</f>
        <v>0</v>
      </c>
      <c r="JH24" s="73">
        <f>ФАКТ!CM15</f>
        <v>0</v>
      </c>
      <c r="JI24" s="74">
        <f t="shared" si="186"/>
        <v>0</v>
      </c>
      <c r="JJ24" s="164">
        <f>'План 1-2024'!DJ24</f>
        <v>0</v>
      </c>
      <c r="JK24" s="72">
        <f>ФАКТ!CN15</f>
        <v>0</v>
      </c>
      <c r="JL24" s="73">
        <f>'План 1-2024'!DK24</f>
        <v>0</v>
      </c>
      <c r="JM24" s="73">
        <f>ФАКТ!CO15</f>
        <v>0</v>
      </c>
      <c r="JN24" s="74">
        <f t="shared" si="187"/>
        <v>0</v>
      </c>
      <c r="JO24" s="164">
        <f>'План 1-2024'!DL24</f>
        <v>0</v>
      </c>
      <c r="JP24" s="72">
        <f>ФАКТ!CP15</f>
        <v>0</v>
      </c>
      <c r="JQ24" s="73">
        <f>'План 1-2024'!DM24</f>
        <v>0</v>
      </c>
      <c r="JR24" s="73">
        <f>ФАКТ!CQ15</f>
        <v>0</v>
      </c>
      <c r="JS24" s="74">
        <f t="shared" si="188"/>
        <v>0</v>
      </c>
      <c r="JT24" s="164">
        <f>'План 1-2024'!DN24</f>
        <v>0</v>
      </c>
      <c r="JU24" s="72">
        <f>ФАКТ!CR15</f>
        <v>0</v>
      </c>
      <c r="JV24" s="73">
        <f>'План 1-2024'!DO24</f>
        <v>0</v>
      </c>
      <c r="JW24" s="73">
        <f>ФАКТ!CS15</f>
        <v>0</v>
      </c>
      <c r="JX24" s="74">
        <f t="shared" si="189"/>
        <v>0</v>
      </c>
      <c r="JY24" s="164">
        <f>'План 1-2024'!DP24</f>
        <v>0</v>
      </c>
      <c r="JZ24" s="72">
        <f>ФАКТ!CT15</f>
        <v>0</v>
      </c>
      <c r="KA24" s="73">
        <f>'План 1-2024'!DQ24</f>
        <v>0</v>
      </c>
      <c r="KB24" s="73">
        <f>ФАКТ!CU15</f>
        <v>0</v>
      </c>
      <c r="KC24" s="74">
        <f t="shared" si="190"/>
        <v>0</v>
      </c>
      <c r="KD24" s="164">
        <f>'План 1-2024'!DR24</f>
        <v>0</v>
      </c>
      <c r="KE24" s="72">
        <f>ФАКТ!CV15</f>
        <v>0</v>
      </c>
      <c r="KF24" s="73">
        <f>'План 1-2024'!DS24</f>
        <v>0</v>
      </c>
      <c r="KG24" s="73">
        <f>ФАКТ!CW15</f>
        <v>0</v>
      </c>
      <c r="KH24" s="74">
        <f t="shared" si="191"/>
        <v>0</v>
      </c>
      <c r="KI24" s="164">
        <f>'План 1-2024'!DT24</f>
        <v>0</v>
      </c>
      <c r="KJ24" s="72">
        <f>ФАКТ!CX15</f>
        <v>0</v>
      </c>
      <c r="KK24" s="73">
        <f>'План 1-2024'!DU24</f>
        <v>0</v>
      </c>
      <c r="KL24" s="73">
        <f>ФАКТ!CY15</f>
        <v>0</v>
      </c>
      <c r="KM24" s="74">
        <f t="shared" si="192"/>
        <v>0</v>
      </c>
      <c r="KN24" s="164">
        <f>'План 1-2024'!DV24</f>
        <v>0</v>
      </c>
      <c r="KO24" s="72">
        <f>ФАКТ!CZ15</f>
        <v>0</v>
      </c>
      <c r="KP24" s="73">
        <f>'План 1-2024'!DW24</f>
        <v>0</v>
      </c>
      <c r="KQ24" s="73">
        <f>ФАКТ!DA15</f>
        <v>0</v>
      </c>
      <c r="KR24" s="74">
        <f t="shared" si="193"/>
        <v>0</v>
      </c>
      <c r="KS24" s="164">
        <f>'План 1-2024'!DX24</f>
        <v>0</v>
      </c>
      <c r="KT24" s="72">
        <f>ФАКТ!DB15</f>
        <v>0</v>
      </c>
      <c r="KU24" s="73">
        <f>'План 1-2024'!DY24</f>
        <v>0</v>
      </c>
      <c r="KV24" s="73">
        <f>ФАКТ!DC15</f>
        <v>0</v>
      </c>
      <c r="KW24" s="74">
        <f t="shared" si="194"/>
        <v>0</v>
      </c>
      <c r="KX24" s="164">
        <f>'План 1-2024'!DZ24</f>
        <v>0</v>
      </c>
      <c r="KY24" s="72">
        <f>ФАКТ!DD15</f>
        <v>0</v>
      </c>
      <c r="KZ24" s="73">
        <f>'План 1-2024'!EA24</f>
        <v>0</v>
      </c>
      <c r="LA24" s="73">
        <f>ФАКТ!DE15</f>
        <v>0</v>
      </c>
      <c r="LB24" s="74">
        <f t="shared" si="195"/>
        <v>0</v>
      </c>
      <c r="LC24" s="72">
        <f>'План 1-2024'!EB24</f>
        <v>0</v>
      </c>
      <c r="LD24" s="72">
        <f>ФАКТ!DF15</f>
        <v>0</v>
      </c>
      <c r="LE24" s="73">
        <f>'План 1-2024'!EC24</f>
        <v>0</v>
      </c>
      <c r="LF24" s="73">
        <f>ФАКТ!DG15</f>
        <v>0</v>
      </c>
      <c r="LG24" s="74">
        <f t="shared" si="196"/>
        <v>0</v>
      </c>
      <c r="LH24" s="169">
        <f>'План 1-2024'!ED24</f>
        <v>0</v>
      </c>
      <c r="LI24" s="139">
        <f>ФАКТ!DH15</f>
        <v>0</v>
      </c>
      <c r="LJ24" s="139">
        <f>'План 1-2024'!EE24</f>
        <v>0</v>
      </c>
      <c r="LK24" s="139">
        <f>ФАКТ!DI15</f>
        <v>0</v>
      </c>
      <c r="LL24" s="74">
        <f t="shared" si="197"/>
        <v>0</v>
      </c>
      <c r="LM24" s="139">
        <f>'План 1-2024'!EF24</f>
        <v>0</v>
      </c>
      <c r="LN24" s="139">
        <f>ФАКТ!DJ15</f>
        <v>0</v>
      </c>
      <c r="LO24" s="135">
        <f>'План 1-2024'!EG24</f>
        <v>0</v>
      </c>
      <c r="LP24" s="140">
        <f>ФАКТ!DK15</f>
        <v>0</v>
      </c>
      <c r="LQ24" s="74">
        <f t="shared" si="198"/>
        <v>0</v>
      </c>
      <c r="LR24" s="169">
        <f>'План 1-2024'!EH24</f>
        <v>0</v>
      </c>
      <c r="LS24" s="139">
        <f>ФАКТ!DL15</f>
        <v>0</v>
      </c>
      <c r="LT24" s="135">
        <f>'План 1-2024'!EI24</f>
        <v>0</v>
      </c>
      <c r="LU24" s="135">
        <f>ФАКТ!DM15</f>
        <v>0</v>
      </c>
      <c r="LV24" s="74">
        <f t="shared" si="199"/>
        <v>0</v>
      </c>
      <c r="LW24" s="139">
        <f>'План 1-2024'!EJ24</f>
        <v>0</v>
      </c>
      <c r="LX24" s="139">
        <f>ФАКТ!DN15</f>
        <v>0</v>
      </c>
      <c r="LY24" s="135">
        <f>'План 1-2024'!EK24</f>
        <v>0</v>
      </c>
      <c r="LZ24" s="135">
        <f>ФАКТ!DO15</f>
        <v>0</v>
      </c>
      <c r="MA24" s="74">
        <f t="shared" si="200"/>
        <v>0</v>
      </c>
      <c r="MB24" s="139">
        <f>'План 1-2024'!EL24</f>
        <v>0</v>
      </c>
      <c r="MC24" s="139">
        <f>ФАКТ!DP15</f>
        <v>0</v>
      </c>
      <c r="MD24" s="135">
        <f>'План 1-2024'!EM24</f>
        <v>0</v>
      </c>
      <c r="ME24" s="135">
        <f>ФАКТ!DQ15</f>
        <v>0</v>
      </c>
      <c r="MF24" s="74">
        <f t="shared" si="201"/>
        <v>0</v>
      </c>
      <c r="MG24" s="139">
        <f>'План 1-2024'!EN24</f>
        <v>0</v>
      </c>
      <c r="MH24" s="139">
        <f>ФАКТ!DR15</f>
        <v>0</v>
      </c>
      <c r="MI24" s="135">
        <f>'План 1-2024'!EO24</f>
        <v>0</v>
      </c>
      <c r="MJ24" s="135">
        <f>ФАКТ!DS15</f>
        <v>0</v>
      </c>
      <c r="MK24" s="74">
        <f t="shared" si="202"/>
        <v>0</v>
      </c>
      <c r="ML24" s="139">
        <f>'План 1-2024'!EP24</f>
        <v>0</v>
      </c>
      <c r="MM24" s="139">
        <f>ФАКТ!DT15</f>
        <v>0</v>
      </c>
      <c r="MN24" s="135">
        <f>'План 1-2024'!EQ24</f>
        <v>0</v>
      </c>
      <c r="MO24" s="135">
        <f>ФАКТ!DU15</f>
        <v>0</v>
      </c>
      <c r="MP24" s="74">
        <f t="shared" si="203"/>
        <v>0</v>
      </c>
      <c r="MQ24" s="139">
        <f>'План 1-2024'!ER24</f>
        <v>0</v>
      </c>
      <c r="MR24" s="139">
        <f>ФАКТ!DV15</f>
        <v>0</v>
      </c>
      <c r="MS24" s="135">
        <f>'План 1-2024'!ES24</f>
        <v>0</v>
      </c>
      <c r="MT24" s="135">
        <f>ФАКТ!DW15</f>
        <v>0</v>
      </c>
      <c r="MU24" s="190">
        <f t="shared" si="204"/>
        <v>0</v>
      </c>
      <c r="MV24" s="139">
        <f>'План 1-2024'!ET24</f>
        <v>0</v>
      </c>
      <c r="MW24" s="139">
        <f>ФАКТ!DX15</f>
        <v>0</v>
      </c>
      <c r="MX24" s="135">
        <f>'План 1-2024'!EU24</f>
        <v>0</v>
      </c>
      <c r="MY24" s="135">
        <f>ФАКТ!DY15</f>
        <v>0</v>
      </c>
      <c r="MZ24" s="74">
        <f t="shared" si="205"/>
        <v>0</v>
      </c>
      <c r="NA24" s="82">
        <f t="shared" si="206"/>
        <v>0</v>
      </c>
      <c r="NB24" s="82">
        <f t="shared" si="207"/>
        <v>0</v>
      </c>
      <c r="NC24" s="73">
        <f t="shared" si="208"/>
        <v>0</v>
      </c>
      <c r="ND24" s="120">
        <f t="shared" si="209"/>
        <v>0</v>
      </c>
      <c r="NE24" s="110">
        <f>'План 1-2024'!EX24</f>
        <v>0</v>
      </c>
      <c r="NF24" s="75">
        <f>ФАКТ!DZ15</f>
        <v>0</v>
      </c>
      <c r="NG24" s="71">
        <f>'План 1-2024'!EY24</f>
        <v>0</v>
      </c>
      <c r="NH24" s="71">
        <f>ФАКТ!EA15</f>
        <v>0</v>
      </c>
      <c r="NI24" s="40">
        <f t="shared" si="210"/>
        <v>0</v>
      </c>
      <c r="NJ24" s="191">
        <f>'План 1-2024'!EZ24</f>
        <v>0</v>
      </c>
      <c r="NK24" s="141">
        <f>ФАКТ!EB15</f>
        <v>0</v>
      </c>
      <c r="NL24" s="141">
        <f>'План 1-2024'!FA24</f>
        <v>0</v>
      </c>
      <c r="NM24" s="141">
        <f>ФАКТ!EC15</f>
        <v>0</v>
      </c>
      <c r="NN24" s="40">
        <f t="shared" si="211"/>
        <v>0</v>
      </c>
      <c r="NO24" s="76">
        <f t="shared" si="212"/>
        <v>0</v>
      </c>
      <c r="NP24" s="76">
        <f t="shared" si="213"/>
        <v>0</v>
      </c>
      <c r="NQ24" s="77">
        <f t="shared" si="214"/>
        <v>0</v>
      </c>
      <c r="NR24" s="127">
        <f t="shared" si="215"/>
        <v>0</v>
      </c>
      <c r="NS24" s="110">
        <f>'План 1-2024'!FD24</f>
        <v>0</v>
      </c>
      <c r="NT24" s="75">
        <f>ФАКТ!ED15</f>
        <v>0</v>
      </c>
      <c r="NU24" s="71">
        <f>'План 1-2024'!FE24</f>
        <v>0</v>
      </c>
      <c r="NV24" s="71">
        <f>ФАКТ!EE15</f>
        <v>0</v>
      </c>
      <c r="NW24" s="40">
        <f t="shared" si="216"/>
        <v>0</v>
      </c>
      <c r="NX24" s="165">
        <f>'План 1-2024'!FF24</f>
        <v>0</v>
      </c>
      <c r="NY24" s="75">
        <f>ФАКТ!EF15</f>
        <v>0</v>
      </c>
      <c r="NZ24" s="71">
        <f>'План 1-2024'!FG24</f>
        <v>0</v>
      </c>
      <c r="OA24" s="71">
        <f>ФАКТ!EG15</f>
        <v>0</v>
      </c>
      <c r="OB24" s="40">
        <f t="shared" si="217"/>
        <v>0</v>
      </c>
      <c r="OC24" s="165">
        <f>'План 1-2024'!FH24</f>
        <v>0</v>
      </c>
      <c r="OD24" s="75">
        <f>ФАКТ!EH15</f>
        <v>0</v>
      </c>
      <c r="OE24" s="71">
        <f>'План 1-2024'!FI24</f>
        <v>0</v>
      </c>
      <c r="OF24" s="71">
        <f>ФАКТ!EI15</f>
        <v>0</v>
      </c>
      <c r="OG24" s="40">
        <f t="shared" si="218"/>
        <v>0</v>
      </c>
      <c r="OH24" s="165">
        <f>'План 1-2024'!FJ24</f>
        <v>0</v>
      </c>
      <c r="OI24" s="75">
        <f>ФАКТ!EJ15</f>
        <v>0</v>
      </c>
      <c r="OJ24" s="71">
        <f>'План 1-2024'!FK24</f>
        <v>0</v>
      </c>
      <c r="OK24" s="71">
        <f>ФАКТ!EK15</f>
        <v>0</v>
      </c>
      <c r="OL24" s="40">
        <f t="shared" si="219"/>
        <v>0</v>
      </c>
      <c r="OM24" s="165">
        <f>'План 1-2024'!FL24</f>
        <v>0</v>
      </c>
      <c r="ON24" s="75">
        <f>ФАКТ!EL15</f>
        <v>0</v>
      </c>
      <c r="OO24" s="71">
        <f>'План 1-2024'!FM24</f>
        <v>0</v>
      </c>
      <c r="OP24" s="71">
        <f>ФАКТ!EM15</f>
        <v>0</v>
      </c>
      <c r="OQ24" s="40">
        <f t="shared" si="220"/>
        <v>0</v>
      </c>
      <c r="OR24" s="165">
        <f>'План 1-2024'!FN24</f>
        <v>0</v>
      </c>
      <c r="OS24" s="75">
        <f>ФАКТ!EN15</f>
        <v>0</v>
      </c>
      <c r="OT24" s="71">
        <f>'План 1-2024'!FO24</f>
        <v>0</v>
      </c>
      <c r="OU24" s="71">
        <f>ФАКТ!EO15</f>
        <v>0</v>
      </c>
      <c r="OV24" s="40">
        <f t="shared" si="221"/>
        <v>0</v>
      </c>
      <c r="OW24" s="165">
        <f>'План 1-2024'!FP24</f>
        <v>0</v>
      </c>
      <c r="OX24" s="75">
        <f>ФАКТ!EP15</f>
        <v>0</v>
      </c>
      <c r="OY24" s="71">
        <f>'План 1-2024'!FQ24</f>
        <v>0</v>
      </c>
      <c r="OZ24" s="71">
        <f>ФАКТ!EQ15</f>
        <v>0</v>
      </c>
      <c r="PA24" s="40">
        <f t="shared" si="222"/>
        <v>0</v>
      </c>
      <c r="PB24" s="76">
        <f t="shared" si="223"/>
        <v>0</v>
      </c>
      <c r="PC24" s="76">
        <f t="shared" si="224"/>
        <v>0</v>
      </c>
      <c r="PD24" s="77">
        <f t="shared" si="225"/>
        <v>0</v>
      </c>
      <c r="PE24" s="127">
        <f t="shared" si="226"/>
        <v>0</v>
      </c>
      <c r="PF24" s="110">
        <f>'План 1-2024'!FT24</f>
        <v>0</v>
      </c>
      <c r="PG24" s="75">
        <f>ФАКТ!ER15</f>
        <v>0</v>
      </c>
      <c r="PH24" s="71">
        <f>'План 1-2024'!FU24</f>
        <v>0</v>
      </c>
      <c r="PI24" s="71">
        <f>ФАКТ!ES15</f>
        <v>0</v>
      </c>
      <c r="PJ24" s="40">
        <f t="shared" si="227"/>
        <v>0</v>
      </c>
      <c r="PK24" s="165">
        <f>'План 1-2024'!FV24</f>
        <v>0</v>
      </c>
      <c r="PL24" s="75">
        <f>ФАКТ!ET15</f>
        <v>0</v>
      </c>
      <c r="PM24" s="71">
        <f>'План 1-2024'!FW24</f>
        <v>0</v>
      </c>
      <c r="PN24" s="71">
        <f>ФАКТ!EU15</f>
        <v>0</v>
      </c>
      <c r="PO24" s="40">
        <f t="shared" si="228"/>
        <v>0</v>
      </c>
      <c r="PP24" s="165">
        <f>'План 1-2024'!FX24</f>
        <v>0</v>
      </c>
      <c r="PQ24" s="75">
        <f>ФАКТ!EV15</f>
        <v>0</v>
      </c>
      <c r="PR24" s="71">
        <f>'План 1-2024'!FY24</f>
        <v>0</v>
      </c>
      <c r="PS24" s="71">
        <f>ФАКТ!EW15</f>
        <v>0</v>
      </c>
      <c r="PT24" s="40">
        <f t="shared" si="229"/>
        <v>0</v>
      </c>
      <c r="PU24" s="76">
        <f t="shared" si="230"/>
        <v>0</v>
      </c>
      <c r="PV24" s="76">
        <f t="shared" si="231"/>
        <v>0</v>
      </c>
      <c r="PW24" s="77">
        <f t="shared" si="232"/>
        <v>0</v>
      </c>
      <c r="PX24" s="111">
        <f t="shared" si="233"/>
        <v>0</v>
      </c>
      <c r="PY24" s="119">
        <f>'План 1-2024'!GB24</f>
        <v>0</v>
      </c>
      <c r="PZ24" s="165">
        <f>ФАКТ!EX15</f>
        <v>0</v>
      </c>
      <c r="QA24" s="136">
        <f>'План 1-2024'!GC24</f>
        <v>0</v>
      </c>
      <c r="QB24" s="136">
        <f>ФАКТ!EY15</f>
        <v>0</v>
      </c>
      <c r="QC24" s="40">
        <f t="shared" si="234"/>
        <v>0</v>
      </c>
      <c r="QD24" s="76">
        <f>'План 1-2024'!GD24</f>
        <v>0</v>
      </c>
      <c r="QE24" s="76">
        <f>ФАКТ!EZ15</f>
        <v>0</v>
      </c>
      <c r="QF24" s="138">
        <f>'План 1-2024'!GE24</f>
        <v>0</v>
      </c>
      <c r="QG24" s="138">
        <f>ФАКТ!FA15</f>
        <v>0</v>
      </c>
      <c r="QH24" s="40">
        <f t="shared" si="235"/>
        <v>0</v>
      </c>
      <c r="QI24" s="76">
        <f t="shared" si="236"/>
        <v>0</v>
      </c>
      <c r="QJ24" s="76">
        <f t="shared" si="237"/>
        <v>0</v>
      </c>
      <c r="QK24" s="136">
        <f t="shared" si="238"/>
        <v>0</v>
      </c>
      <c r="QL24" s="162">
        <f t="shared" si="239"/>
        <v>0</v>
      </c>
      <c r="QM24" s="110">
        <f>'План 1-2024'!GH24</f>
        <v>0</v>
      </c>
      <c r="QN24" s="75">
        <f>ФАКТ!FB15</f>
        <v>0</v>
      </c>
      <c r="QO24" s="71">
        <f>'План 1-2024'!GI24</f>
        <v>0</v>
      </c>
      <c r="QP24" s="71">
        <f>ФАКТ!FC15</f>
        <v>0</v>
      </c>
      <c r="QQ24" s="121">
        <f t="shared" si="240"/>
        <v>0</v>
      </c>
      <c r="QR24" s="110">
        <f>'План 1-2024'!GJ24</f>
        <v>0</v>
      </c>
      <c r="QS24" s="75">
        <f>ФАКТ!FD15</f>
        <v>0</v>
      </c>
      <c r="QT24" s="71">
        <f>'План 1-2024'!GK24</f>
        <v>0</v>
      </c>
      <c r="QU24" s="71">
        <f>ФАКТ!FE15</f>
        <v>0</v>
      </c>
      <c r="QV24" s="40">
        <f t="shared" si="241"/>
        <v>0</v>
      </c>
      <c r="QW24" s="75">
        <f>'План 1-2024'!GL24</f>
        <v>0</v>
      </c>
      <c r="QX24" s="75">
        <f>ФАКТ!FF15</f>
        <v>0</v>
      </c>
      <c r="QY24" s="71">
        <f>'План 1-2024'!GM24</f>
        <v>0</v>
      </c>
      <c r="QZ24" s="71">
        <f>ФАКТ!FG15</f>
        <v>0</v>
      </c>
      <c r="RA24" s="40">
        <f t="shared" si="242"/>
        <v>0</v>
      </c>
      <c r="RB24" s="76">
        <f t="shared" si="243"/>
        <v>0</v>
      </c>
      <c r="RC24" s="76">
        <f t="shared" si="244"/>
        <v>0</v>
      </c>
      <c r="RD24" s="77">
        <f t="shared" si="245"/>
        <v>0</v>
      </c>
      <c r="RE24" s="127">
        <f t="shared" si="246"/>
        <v>0</v>
      </c>
    </row>
    <row r="25" spans="1:473" s="39" customFormat="1">
      <c r="A25" s="132">
        <v>630104</v>
      </c>
      <c r="B25" s="37">
        <v>6016</v>
      </c>
      <c r="C25" s="133" t="s">
        <v>40</v>
      </c>
      <c r="D25" s="72">
        <f t="shared" si="0"/>
        <v>630</v>
      </c>
      <c r="E25" s="72">
        <f t="shared" si="1"/>
        <v>24</v>
      </c>
      <c r="F25" s="73">
        <f t="shared" si="2"/>
        <v>135667.595</v>
      </c>
      <c r="G25" s="73">
        <f t="shared" si="3"/>
        <v>5081.4889999999996</v>
      </c>
      <c r="H25" s="121">
        <f t="shared" si="105"/>
        <v>3.8095238095238099E-2</v>
      </c>
      <c r="I25" s="119">
        <f>'План 1-2024'!F25</f>
        <v>0</v>
      </c>
      <c r="J25" s="72">
        <f>ФАКТ!B16</f>
        <v>0</v>
      </c>
      <c r="K25" s="73">
        <f>'План 1-2024'!G25</f>
        <v>0</v>
      </c>
      <c r="L25" s="73">
        <f>ФАКТ!C16</f>
        <v>0</v>
      </c>
      <c r="M25" s="74">
        <f t="shared" si="106"/>
        <v>0</v>
      </c>
      <c r="N25" s="72">
        <f>'План 1-2024'!H25</f>
        <v>0</v>
      </c>
      <c r="O25" s="72">
        <f>ФАКТ!D16</f>
        <v>0</v>
      </c>
      <c r="P25" s="73">
        <f>'План 1-2024'!I25</f>
        <v>0</v>
      </c>
      <c r="Q25" s="73">
        <f>ФАКТ!E16</f>
        <v>0</v>
      </c>
      <c r="R25" s="74">
        <f t="shared" si="107"/>
        <v>0</v>
      </c>
      <c r="S25" s="72">
        <f>'План 1-2024'!J25</f>
        <v>0</v>
      </c>
      <c r="T25" s="72">
        <f>ФАКТ!F16</f>
        <v>0</v>
      </c>
      <c r="U25" s="73">
        <f>'План 1-2024'!K25</f>
        <v>0</v>
      </c>
      <c r="V25" s="73">
        <f>ФАКТ!G16</f>
        <v>0</v>
      </c>
      <c r="W25" s="74">
        <f t="shared" si="108"/>
        <v>0</v>
      </c>
      <c r="X25" s="72">
        <f>[18]Лист1!$L$13</f>
        <v>0</v>
      </c>
      <c r="Y25" s="72">
        <f>ФАКТ!H16</f>
        <v>0</v>
      </c>
      <c r="Z25" s="73">
        <f>'План 1-2024'!M25</f>
        <v>0</v>
      </c>
      <c r="AA25" s="73">
        <f>ФАКТ!I16</f>
        <v>0</v>
      </c>
      <c r="AB25" s="74">
        <f t="shared" si="109"/>
        <v>0</v>
      </c>
      <c r="AC25" s="72">
        <f t="shared" si="110"/>
        <v>0</v>
      </c>
      <c r="AD25" s="72">
        <f t="shared" si="111"/>
        <v>0</v>
      </c>
      <c r="AE25" s="73">
        <f t="shared" si="112"/>
        <v>0</v>
      </c>
      <c r="AF25" s="187">
        <f t="shared" si="113"/>
        <v>0</v>
      </c>
      <c r="AG25" s="110">
        <f>'План 1-2024'!P25</f>
        <v>0</v>
      </c>
      <c r="AH25" s="75">
        <f>ФАКТ!J16</f>
        <v>0</v>
      </c>
      <c r="AI25" s="71">
        <f>'План 1-2024'!Q25</f>
        <v>0</v>
      </c>
      <c r="AJ25" s="71">
        <f>ФАКТ!K16</f>
        <v>0</v>
      </c>
      <c r="AK25" s="121">
        <f t="shared" si="114"/>
        <v>0</v>
      </c>
      <c r="AL25" s="110">
        <f>'План 1-2024'!R25</f>
        <v>0</v>
      </c>
      <c r="AM25" s="75">
        <f>ФАКТ!L16</f>
        <v>0</v>
      </c>
      <c r="AN25" s="71">
        <f>'План 1-2024'!S25</f>
        <v>0</v>
      </c>
      <c r="AO25" s="71">
        <f>ФАКТ!M16</f>
        <v>0</v>
      </c>
      <c r="AP25" s="40">
        <f t="shared" si="115"/>
        <v>0</v>
      </c>
      <c r="AQ25" s="75">
        <f>'План 1-2024'!T25</f>
        <v>0</v>
      </c>
      <c r="AR25" s="75">
        <f>ФАКТ!N16</f>
        <v>0</v>
      </c>
      <c r="AS25" s="71">
        <f>'План 1-2024'!U25</f>
        <v>0</v>
      </c>
      <c r="AT25" s="71">
        <f>ФАКТ!O16</f>
        <v>0</v>
      </c>
      <c r="AU25" s="40">
        <f t="shared" si="116"/>
        <v>0</v>
      </c>
      <c r="AV25" s="76">
        <f t="shared" si="117"/>
        <v>0</v>
      </c>
      <c r="AW25" s="76">
        <f t="shared" si="118"/>
        <v>0</v>
      </c>
      <c r="AX25" s="77">
        <f t="shared" si="119"/>
        <v>0</v>
      </c>
      <c r="AY25" s="127">
        <f t="shared" si="120"/>
        <v>0</v>
      </c>
      <c r="AZ25" s="110">
        <f>'План 1-2024'!X25</f>
        <v>0</v>
      </c>
      <c r="BA25" s="75">
        <f>ФАКТ!P16</f>
        <v>0</v>
      </c>
      <c r="BB25" s="71">
        <f>'План 1-2024'!Y25</f>
        <v>0</v>
      </c>
      <c r="BC25" s="71">
        <f>ФАКТ!Q16</f>
        <v>0</v>
      </c>
      <c r="BD25" s="121">
        <f t="shared" si="121"/>
        <v>0</v>
      </c>
      <c r="BE25" s="110">
        <f>'План 1-2024'!Z25</f>
        <v>0</v>
      </c>
      <c r="BF25" s="75">
        <f>ФАКТ!R16</f>
        <v>0</v>
      </c>
      <c r="BG25" s="71">
        <f>'План 1-2024'!AA25</f>
        <v>0</v>
      </c>
      <c r="BH25" s="71">
        <f>ФАКТ!S16</f>
        <v>0</v>
      </c>
      <c r="BI25" s="121">
        <f t="shared" si="122"/>
        <v>0</v>
      </c>
      <c r="BJ25" s="110">
        <f>'План 1-2024'!AB25</f>
        <v>0</v>
      </c>
      <c r="BK25" s="75">
        <f>ФАКТ!T16</f>
        <v>0</v>
      </c>
      <c r="BL25" s="71">
        <f>'План 1-2024'!AC25</f>
        <v>0</v>
      </c>
      <c r="BM25" s="71">
        <f>ФАКТ!U16</f>
        <v>0</v>
      </c>
      <c r="BN25" s="40">
        <f t="shared" si="123"/>
        <v>0</v>
      </c>
      <c r="BO25" s="75">
        <f>'План 1-2024'!AD25</f>
        <v>0</v>
      </c>
      <c r="BP25" s="75">
        <f>ФАКТ!V16</f>
        <v>0</v>
      </c>
      <c r="BQ25" s="71">
        <f>'План 1-2024'!AE25</f>
        <v>0</v>
      </c>
      <c r="BR25" s="71">
        <f>ФАКТ!W16</f>
        <v>0</v>
      </c>
      <c r="BS25" s="40">
        <f t="shared" si="124"/>
        <v>0</v>
      </c>
      <c r="BT25" s="76">
        <f t="shared" si="125"/>
        <v>0</v>
      </c>
      <c r="BU25" s="76">
        <f t="shared" si="126"/>
        <v>0</v>
      </c>
      <c r="BV25" s="77">
        <f t="shared" si="127"/>
        <v>0</v>
      </c>
      <c r="BW25" s="111">
        <f t="shared" si="128"/>
        <v>0</v>
      </c>
      <c r="BX25" s="110">
        <f>'План 1-2024'!AH25</f>
        <v>10</v>
      </c>
      <c r="BY25" s="75">
        <f>ФАКТ!X16</f>
        <v>0</v>
      </c>
      <c r="BZ25" s="71">
        <f>'План 1-2024'!AI25</f>
        <v>2000.37</v>
      </c>
      <c r="CA25" s="71">
        <f>ФАКТ!Y16</f>
        <v>0</v>
      </c>
      <c r="CB25" s="40">
        <f t="shared" si="129"/>
        <v>0</v>
      </c>
      <c r="CC25" s="75">
        <f>'План 1-2024'!AJ25</f>
        <v>0</v>
      </c>
      <c r="CD25" s="75">
        <f>ФАКТ!Z16</f>
        <v>0</v>
      </c>
      <c r="CE25" s="71">
        <f>'План 1-2024'!AK25</f>
        <v>0</v>
      </c>
      <c r="CF25" s="71">
        <f>ФАКТ!AA16</f>
        <v>0</v>
      </c>
      <c r="CG25" s="40">
        <f t="shared" si="130"/>
        <v>0</v>
      </c>
      <c r="CH25" s="75">
        <f>'План 1-2024'!AL25</f>
        <v>0</v>
      </c>
      <c r="CI25" s="75">
        <f>ФАКТ!AB16</f>
        <v>0</v>
      </c>
      <c r="CJ25" s="71">
        <f>'План 1-2024'!AM25</f>
        <v>0</v>
      </c>
      <c r="CK25" s="71">
        <f>ФАКТ!AC16</f>
        <v>0</v>
      </c>
      <c r="CL25" s="40">
        <f t="shared" si="131"/>
        <v>0</v>
      </c>
      <c r="CM25" s="75">
        <f>'План 1-2024'!AN25</f>
        <v>0</v>
      </c>
      <c r="CN25" s="75">
        <f>ФАКТ!AD16</f>
        <v>0</v>
      </c>
      <c r="CO25" s="71">
        <f>'План 1-2024'!AO25</f>
        <v>0</v>
      </c>
      <c r="CP25" s="71">
        <f>ФАКТ!AE16</f>
        <v>0</v>
      </c>
      <c r="CQ25" s="40">
        <f t="shared" si="132"/>
        <v>0</v>
      </c>
      <c r="CR25" s="75">
        <f>'План 1-2024'!AP25</f>
        <v>0</v>
      </c>
      <c r="CS25" s="75">
        <f>ФАКТ!AF16</f>
        <v>0</v>
      </c>
      <c r="CT25" s="71">
        <f>'План 1-2024'!AQ25</f>
        <v>0</v>
      </c>
      <c r="CU25" s="71">
        <f>ФАКТ!AG16</f>
        <v>0</v>
      </c>
      <c r="CV25" s="40">
        <f t="shared" si="133"/>
        <v>0</v>
      </c>
      <c r="CW25" s="75">
        <f>'План 1-2024'!AR25</f>
        <v>0</v>
      </c>
      <c r="CX25" s="75">
        <f>ФАКТ!AH16</f>
        <v>0</v>
      </c>
      <c r="CY25" s="71">
        <f>'План 1-2024'!AS25</f>
        <v>0</v>
      </c>
      <c r="CZ25" s="71">
        <f>ФАКТ!AI16</f>
        <v>0</v>
      </c>
      <c r="DA25" s="40">
        <f t="shared" si="134"/>
        <v>0</v>
      </c>
      <c r="DB25" s="76">
        <f t="shared" si="135"/>
        <v>10</v>
      </c>
      <c r="DC25" s="76">
        <f t="shared" si="136"/>
        <v>0</v>
      </c>
      <c r="DD25" s="77">
        <f t="shared" si="137"/>
        <v>2000.37</v>
      </c>
      <c r="DE25" s="127">
        <f t="shared" si="138"/>
        <v>0</v>
      </c>
      <c r="DF25" s="110">
        <f>'План 1-2024'!AV25</f>
        <v>0</v>
      </c>
      <c r="DG25" s="75">
        <f>ФАКТ!AJ16</f>
        <v>0</v>
      </c>
      <c r="DH25" s="71">
        <f>'План 1-2024'!AW25</f>
        <v>0</v>
      </c>
      <c r="DI25" s="71">
        <f>ФАКТ!AK16</f>
        <v>0</v>
      </c>
      <c r="DJ25" s="40">
        <f t="shared" si="139"/>
        <v>0</v>
      </c>
      <c r="DK25" s="75">
        <f>'План 1-2024'!AX25</f>
        <v>0</v>
      </c>
      <c r="DL25" s="75">
        <f>ФАКТ!AL16</f>
        <v>0</v>
      </c>
      <c r="DM25" s="71">
        <f>'План 1-2024'!AY25</f>
        <v>0</v>
      </c>
      <c r="DN25" s="71">
        <f>ФАКТ!AM16</f>
        <v>0</v>
      </c>
      <c r="DO25" s="40">
        <f t="shared" si="140"/>
        <v>0</v>
      </c>
      <c r="DP25" s="76">
        <f t="shared" si="141"/>
        <v>0</v>
      </c>
      <c r="DQ25" s="76">
        <f t="shared" si="142"/>
        <v>0</v>
      </c>
      <c r="DR25" s="77">
        <f t="shared" si="143"/>
        <v>0</v>
      </c>
      <c r="DS25" s="127">
        <f t="shared" si="144"/>
        <v>0</v>
      </c>
      <c r="DT25" s="110">
        <f>'План 1-2024'!BB25</f>
        <v>335</v>
      </c>
      <c r="DU25" s="75">
        <f>ФАКТ!AN16</f>
        <v>18</v>
      </c>
      <c r="DV25" s="71">
        <f>'План 1-2024'!BC25</f>
        <v>78402.395000000004</v>
      </c>
      <c r="DW25" s="71">
        <f>ФАКТ!AO16</f>
        <v>4212.6660000000002</v>
      </c>
      <c r="DX25" s="40">
        <f t="shared" si="145"/>
        <v>5.3731343283582089E-2</v>
      </c>
      <c r="DY25" s="75">
        <f>'План 1-2024'!BD25</f>
        <v>35</v>
      </c>
      <c r="DZ25" s="75">
        <f>ФАКТ!AP16</f>
        <v>3</v>
      </c>
      <c r="EA25" s="71">
        <f>'План 1-2024'!BE25</f>
        <v>4381.51</v>
      </c>
      <c r="EB25" s="71">
        <f>ФАКТ!AQ16</f>
        <v>375.55799999999999</v>
      </c>
      <c r="EC25" s="40">
        <f t="shared" si="146"/>
        <v>8.5714285714285715E-2</v>
      </c>
      <c r="ED25" s="75">
        <f>'План 1-2024'!BF25</f>
        <v>0</v>
      </c>
      <c r="EE25" s="75">
        <f>ФАКТ!AR16</f>
        <v>0</v>
      </c>
      <c r="EF25" s="71">
        <f>'План 1-2024'!BG25</f>
        <v>0</v>
      </c>
      <c r="EG25" s="71">
        <f>ФАКТ!AS16</f>
        <v>0</v>
      </c>
      <c r="EH25" s="40">
        <f t="shared" si="147"/>
        <v>0</v>
      </c>
      <c r="EI25" s="75">
        <f>'План 1-2024'!BH25</f>
        <v>0</v>
      </c>
      <c r="EJ25" s="75">
        <f>ФАКТ!AT16</f>
        <v>0</v>
      </c>
      <c r="EK25" s="71">
        <f>'План 1-2024'!BI25</f>
        <v>0</v>
      </c>
      <c r="EL25" s="71">
        <f>ФАКТ!AU16</f>
        <v>0</v>
      </c>
      <c r="EM25" s="40">
        <f t="shared" si="148"/>
        <v>0</v>
      </c>
      <c r="EN25" s="75">
        <f>'План 1-2024'!BJ25</f>
        <v>10</v>
      </c>
      <c r="EO25" s="75">
        <f>ФАКТ!AV16</f>
        <v>1</v>
      </c>
      <c r="EP25" s="71">
        <f>'План 1-2024'!BK25</f>
        <v>893.11</v>
      </c>
      <c r="EQ25" s="71">
        <f>ФАКТ!AW16</f>
        <v>89.311000000000007</v>
      </c>
      <c r="ER25" s="40">
        <f t="shared" si="149"/>
        <v>0.1</v>
      </c>
      <c r="ES25" s="75">
        <f>'План 1-2024'!BL25</f>
        <v>200</v>
      </c>
      <c r="ET25" s="75">
        <f>ФАКТ!AX16</f>
        <v>2</v>
      </c>
      <c r="EU25" s="71">
        <f>'План 1-2024'!BM25</f>
        <v>40395.4</v>
      </c>
      <c r="EV25" s="71">
        <f>ФАКТ!AY16</f>
        <v>403.95400000000001</v>
      </c>
      <c r="EW25" s="40">
        <f t="shared" si="150"/>
        <v>0.01</v>
      </c>
      <c r="EX25" s="76">
        <f>'План 1-2024'!BN25</f>
        <v>30</v>
      </c>
      <c r="EY25" s="76">
        <f>ФАКТ!AZ16</f>
        <v>0</v>
      </c>
      <c r="EZ25" s="137">
        <f>'План 1-2024'!BO25</f>
        <v>8064.63</v>
      </c>
      <c r="FA25" s="76">
        <f>ФАКТ!BA16</f>
        <v>0</v>
      </c>
      <c r="FB25" s="40">
        <f t="shared" si="151"/>
        <v>0</v>
      </c>
      <c r="FC25" s="76">
        <f t="shared" si="152"/>
        <v>610</v>
      </c>
      <c r="FD25" s="76">
        <f t="shared" si="153"/>
        <v>24</v>
      </c>
      <c r="FE25" s="136">
        <f t="shared" si="154"/>
        <v>132137.04500000001</v>
      </c>
      <c r="FF25" s="128">
        <f t="shared" si="155"/>
        <v>5081.4889999999996</v>
      </c>
      <c r="FG25" s="110">
        <f>'План 1-2024'!BR25</f>
        <v>0</v>
      </c>
      <c r="FH25" s="75">
        <f>ФАКТ!BB16</f>
        <v>0</v>
      </c>
      <c r="FI25" s="71">
        <f>'План 1-2024'!BS25</f>
        <v>0</v>
      </c>
      <c r="FJ25" s="71">
        <f>ФАКТ!BC16</f>
        <v>0</v>
      </c>
      <c r="FK25" s="40">
        <f t="shared" si="156"/>
        <v>0</v>
      </c>
      <c r="FL25" s="75">
        <f>'План 1-2024'!BT25</f>
        <v>0</v>
      </c>
      <c r="FM25" s="75">
        <f>ФАКТ!BD16</f>
        <v>0</v>
      </c>
      <c r="FN25" s="71">
        <f>'План 1-2024'!BU25</f>
        <v>0</v>
      </c>
      <c r="FO25" s="71">
        <f>ФАКТ!BE16</f>
        <v>0</v>
      </c>
      <c r="FP25" s="40">
        <f t="shared" si="157"/>
        <v>0</v>
      </c>
      <c r="FQ25" s="75">
        <f>'План 1-2024'!BV25</f>
        <v>0</v>
      </c>
      <c r="FR25" s="75">
        <f>ФАКТ!BF16</f>
        <v>0</v>
      </c>
      <c r="FS25" s="71">
        <f>'План 1-2024'!BW25</f>
        <v>0</v>
      </c>
      <c r="FT25" s="71">
        <f>ФАКТ!BG16</f>
        <v>0</v>
      </c>
      <c r="FU25" s="40">
        <f t="shared" si="158"/>
        <v>0</v>
      </c>
      <c r="FV25" s="76">
        <f t="shared" si="159"/>
        <v>0</v>
      </c>
      <c r="FW25" s="76">
        <f t="shared" si="160"/>
        <v>0</v>
      </c>
      <c r="FX25" s="71">
        <f t="shared" si="161"/>
        <v>0</v>
      </c>
      <c r="FY25" s="127">
        <f t="shared" si="162"/>
        <v>0</v>
      </c>
      <c r="FZ25" s="110">
        <f>'План 1-2024'!BZ25</f>
        <v>0</v>
      </c>
      <c r="GA25" s="75">
        <f>ФАКТ!BH16</f>
        <v>0</v>
      </c>
      <c r="GB25" s="71">
        <f>'План 1-2024'!CA25</f>
        <v>0</v>
      </c>
      <c r="GC25" s="71">
        <f>ФАКТ!BI16</f>
        <v>0</v>
      </c>
      <c r="GD25" s="40">
        <f t="shared" si="163"/>
        <v>0</v>
      </c>
      <c r="GE25" s="75">
        <f>'План 1-2024'!CB25</f>
        <v>0</v>
      </c>
      <c r="GF25" s="75">
        <f>ФАКТ!BJ16</f>
        <v>0</v>
      </c>
      <c r="GG25" s="71">
        <f>'План 1-2024'!CC25</f>
        <v>0</v>
      </c>
      <c r="GH25" s="71">
        <f>ФАКТ!BK16</f>
        <v>0</v>
      </c>
      <c r="GI25" s="40">
        <f t="shared" si="164"/>
        <v>0</v>
      </c>
      <c r="GJ25" s="75">
        <f>'План 1-2024'!CD25</f>
        <v>0</v>
      </c>
      <c r="GK25" s="75">
        <f>ФАКТ!BL16</f>
        <v>0</v>
      </c>
      <c r="GL25" s="75">
        <f>'План 1-2024'!CG25</f>
        <v>0</v>
      </c>
      <c r="GM25" s="75">
        <f>ФАКТ!BM16</f>
        <v>0</v>
      </c>
      <c r="GN25" s="40">
        <f t="shared" si="165"/>
        <v>0</v>
      </c>
      <c r="GO25" s="75">
        <f>'План 1-2024'!CF25</f>
        <v>0</v>
      </c>
      <c r="GP25" s="75">
        <f>ФАКТ!BN16</f>
        <v>0</v>
      </c>
      <c r="GQ25" s="75">
        <f>'План 1-2024'!CG25</f>
        <v>0</v>
      </c>
      <c r="GR25" s="75">
        <f>ФАКТ!BO16</f>
        <v>0</v>
      </c>
      <c r="GS25" s="40">
        <f t="shared" si="166"/>
        <v>0</v>
      </c>
      <c r="GT25" s="76">
        <f t="shared" si="167"/>
        <v>0</v>
      </c>
      <c r="GU25" s="76">
        <f t="shared" si="168"/>
        <v>0</v>
      </c>
      <c r="GV25" s="77">
        <f t="shared" si="169"/>
        <v>0</v>
      </c>
      <c r="GW25" s="78">
        <f t="shared" si="170"/>
        <v>0</v>
      </c>
      <c r="GX25" s="110">
        <f>'План 1-2024'!CJ25</f>
        <v>0</v>
      </c>
      <c r="GY25" s="75">
        <f>ФАКТ!BP16</f>
        <v>0</v>
      </c>
      <c r="GZ25" s="71">
        <f>'План 1-2024'!CK25</f>
        <v>0</v>
      </c>
      <c r="HA25" s="71">
        <f>ФАКТ!BQ16</f>
        <v>0</v>
      </c>
      <c r="HB25" s="40">
        <f t="shared" si="171"/>
        <v>0</v>
      </c>
      <c r="HC25" s="165">
        <f>'План 1-2024'!CL25</f>
        <v>0</v>
      </c>
      <c r="HD25" s="75">
        <f>ФАКТ!BR16</f>
        <v>0</v>
      </c>
      <c r="HE25" s="71">
        <f>'План 1-2024'!CM25</f>
        <v>0</v>
      </c>
      <c r="HF25" s="71">
        <f>ФАКТ!BS16</f>
        <v>0</v>
      </c>
      <c r="HG25" s="40">
        <f t="shared" si="172"/>
        <v>0</v>
      </c>
      <c r="HH25" s="165">
        <f>'План 1-2024'!CN25</f>
        <v>0</v>
      </c>
      <c r="HI25" s="75">
        <f>ФАКТ!BT16</f>
        <v>0</v>
      </c>
      <c r="HJ25" s="71">
        <f>'План 1-2024'!CO25</f>
        <v>0</v>
      </c>
      <c r="HK25" s="71">
        <f>ФАКТ!BU16</f>
        <v>0</v>
      </c>
      <c r="HL25" s="40">
        <f t="shared" si="173"/>
        <v>0</v>
      </c>
      <c r="HM25" s="165">
        <f>'План 1-2024'!CP25</f>
        <v>0</v>
      </c>
      <c r="HN25" s="75">
        <f>ФАКТ!BV16</f>
        <v>0</v>
      </c>
      <c r="HO25" s="71">
        <f>'План 1-2024'!CQ25</f>
        <v>0</v>
      </c>
      <c r="HP25" s="71">
        <f>ФАКТ!BW16</f>
        <v>0</v>
      </c>
      <c r="HQ25" s="167">
        <f t="shared" si="174"/>
        <v>0</v>
      </c>
      <c r="HR25" s="75">
        <f>'План 1-2024'!CR25</f>
        <v>0</v>
      </c>
      <c r="HS25" s="71">
        <f>ФАКТ!BX16</f>
        <v>0</v>
      </c>
      <c r="HT25" s="71">
        <f>'План 1-2024'!CS25</f>
        <v>0</v>
      </c>
      <c r="HU25" s="71">
        <f>ФАКТ!BY16</f>
        <v>0</v>
      </c>
      <c r="HV25" s="40">
        <f t="shared" si="175"/>
        <v>0</v>
      </c>
      <c r="HW25" s="75">
        <f>'План 1-2024'!CT25</f>
        <v>0</v>
      </c>
      <c r="HX25" s="71">
        <f>ФАКТ!BZ16</f>
        <v>0</v>
      </c>
      <c r="HY25" s="71">
        <f>'План 1-2024'!CU25</f>
        <v>0</v>
      </c>
      <c r="HZ25" s="71">
        <f>ФАКТ!CA16</f>
        <v>0</v>
      </c>
      <c r="IA25" s="40">
        <f t="shared" si="176"/>
        <v>0</v>
      </c>
      <c r="IB25" s="75">
        <f>'План 1-2024'!CV25</f>
        <v>0</v>
      </c>
      <c r="IC25" s="71">
        <f>ФАКТ!CB16</f>
        <v>0</v>
      </c>
      <c r="ID25" s="71">
        <f>'План 1-2024'!CW25</f>
        <v>0</v>
      </c>
      <c r="IE25" s="71">
        <f>ФАКТ!CC16</f>
        <v>0</v>
      </c>
      <c r="IF25" s="188">
        <f t="shared" si="177"/>
        <v>0</v>
      </c>
      <c r="IG25" s="75">
        <f>'План 1-2024'!CX25</f>
        <v>0</v>
      </c>
      <c r="IH25" s="71">
        <f>ФАКТ!CD16</f>
        <v>0</v>
      </c>
      <c r="II25" s="71">
        <f>'План 1-2024'!CY25</f>
        <v>0</v>
      </c>
      <c r="IJ25" s="71">
        <f>ФАКТ!CE16</f>
        <v>0</v>
      </c>
      <c r="IK25" s="40">
        <f t="shared" si="178"/>
        <v>0</v>
      </c>
      <c r="IL25" s="75">
        <f t="shared" si="179"/>
        <v>0</v>
      </c>
      <c r="IM25" s="75">
        <f t="shared" si="180"/>
        <v>0</v>
      </c>
      <c r="IN25" s="136">
        <f t="shared" si="181"/>
        <v>0</v>
      </c>
      <c r="IO25" s="134">
        <f t="shared" si="182"/>
        <v>0</v>
      </c>
      <c r="IP25" s="110">
        <f>'План 1-2024'!DB25</f>
        <v>0</v>
      </c>
      <c r="IQ25" s="75">
        <f>ФАКТ!CF16</f>
        <v>0</v>
      </c>
      <c r="IR25" s="71">
        <f>'План 1-2024'!DC25</f>
        <v>0</v>
      </c>
      <c r="IS25" s="71">
        <f>ФАКТ!CG16</f>
        <v>0</v>
      </c>
      <c r="IT25" s="121">
        <f t="shared" si="183"/>
        <v>0</v>
      </c>
      <c r="IU25" s="119">
        <f>'План 1-2024'!DD25</f>
        <v>0</v>
      </c>
      <c r="IV25" s="72">
        <f>ФАКТ!CH16</f>
        <v>0</v>
      </c>
      <c r="IW25" s="73">
        <f>'План 1-2024'!DE25</f>
        <v>0</v>
      </c>
      <c r="IX25" s="73">
        <f>ФАКТ!CI16</f>
        <v>0</v>
      </c>
      <c r="IY25" s="74">
        <f t="shared" si="184"/>
        <v>0</v>
      </c>
      <c r="IZ25" s="164">
        <f>'План 1-2024'!DF25</f>
        <v>0</v>
      </c>
      <c r="JA25" s="72">
        <f>ФАКТ!CJ16</f>
        <v>0</v>
      </c>
      <c r="JB25" s="73">
        <f>'План 1-2024'!DG25</f>
        <v>0</v>
      </c>
      <c r="JC25" s="73">
        <f>ФАКТ!CK16</f>
        <v>0</v>
      </c>
      <c r="JD25" s="74">
        <f t="shared" si="185"/>
        <v>0</v>
      </c>
      <c r="JE25" s="164">
        <f>'План 1-2024'!DH25</f>
        <v>0</v>
      </c>
      <c r="JF25" s="72">
        <f>ФАКТ!CL16</f>
        <v>0</v>
      </c>
      <c r="JG25" s="73">
        <f>'План 1-2024'!DI25</f>
        <v>0</v>
      </c>
      <c r="JH25" s="73">
        <f>ФАКТ!CM16</f>
        <v>0</v>
      </c>
      <c r="JI25" s="74">
        <f t="shared" si="186"/>
        <v>0</v>
      </c>
      <c r="JJ25" s="164">
        <f>'План 1-2024'!DJ25</f>
        <v>0</v>
      </c>
      <c r="JK25" s="72">
        <f>ФАКТ!CN16</f>
        <v>0</v>
      </c>
      <c r="JL25" s="73">
        <f>'План 1-2024'!DK25</f>
        <v>0</v>
      </c>
      <c r="JM25" s="73">
        <f>ФАКТ!CO16</f>
        <v>0</v>
      </c>
      <c r="JN25" s="74">
        <f t="shared" si="187"/>
        <v>0</v>
      </c>
      <c r="JO25" s="164">
        <f>'План 1-2024'!DL25</f>
        <v>0</v>
      </c>
      <c r="JP25" s="72">
        <f>ФАКТ!CP16</f>
        <v>0</v>
      </c>
      <c r="JQ25" s="73">
        <f>'План 1-2024'!DM25</f>
        <v>0</v>
      </c>
      <c r="JR25" s="73">
        <f>ФАКТ!CQ16</f>
        <v>0</v>
      </c>
      <c r="JS25" s="74">
        <f t="shared" si="188"/>
        <v>0</v>
      </c>
      <c r="JT25" s="164">
        <f>'План 1-2024'!DN25</f>
        <v>0</v>
      </c>
      <c r="JU25" s="72">
        <f>ФАКТ!CR16</f>
        <v>0</v>
      </c>
      <c r="JV25" s="73">
        <f>'План 1-2024'!DO25</f>
        <v>0</v>
      </c>
      <c r="JW25" s="73">
        <f>ФАКТ!CS16</f>
        <v>0</v>
      </c>
      <c r="JX25" s="74">
        <f t="shared" si="189"/>
        <v>0</v>
      </c>
      <c r="JY25" s="164">
        <f>'План 1-2024'!DP25</f>
        <v>0</v>
      </c>
      <c r="JZ25" s="72">
        <f>ФАКТ!CT16</f>
        <v>0</v>
      </c>
      <c r="KA25" s="73">
        <f>'План 1-2024'!DQ25</f>
        <v>0</v>
      </c>
      <c r="KB25" s="73">
        <f>ФАКТ!CU16</f>
        <v>0</v>
      </c>
      <c r="KC25" s="74">
        <f t="shared" si="190"/>
        <v>0</v>
      </c>
      <c r="KD25" s="164">
        <f>'План 1-2024'!DR25</f>
        <v>0</v>
      </c>
      <c r="KE25" s="72">
        <f>ФАКТ!CV16</f>
        <v>0</v>
      </c>
      <c r="KF25" s="73">
        <f>'План 1-2024'!DS25</f>
        <v>0</v>
      </c>
      <c r="KG25" s="73">
        <f>ФАКТ!CW16</f>
        <v>0</v>
      </c>
      <c r="KH25" s="74">
        <f t="shared" si="191"/>
        <v>0</v>
      </c>
      <c r="KI25" s="164">
        <f>'План 1-2024'!DT25</f>
        <v>0</v>
      </c>
      <c r="KJ25" s="72">
        <f>ФАКТ!CX16</f>
        <v>0</v>
      </c>
      <c r="KK25" s="73">
        <f>'План 1-2024'!DU25</f>
        <v>0</v>
      </c>
      <c r="KL25" s="73">
        <f>ФАКТ!CY16</f>
        <v>0</v>
      </c>
      <c r="KM25" s="74">
        <f t="shared" si="192"/>
        <v>0</v>
      </c>
      <c r="KN25" s="164">
        <f>'План 1-2024'!DV25</f>
        <v>0</v>
      </c>
      <c r="KO25" s="72">
        <f>ФАКТ!CZ16</f>
        <v>0</v>
      </c>
      <c r="KP25" s="73">
        <f>'План 1-2024'!DW25</f>
        <v>0</v>
      </c>
      <c r="KQ25" s="73">
        <f>ФАКТ!DA16</f>
        <v>0</v>
      </c>
      <c r="KR25" s="74">
        <f t="shared" si="193"/>
        <v>0</v>
      </c>
      <c r="KS25" s="164">
        <f>'План 1-2024'!DX25</f>
        <v>0</v>
      </c>
      <c r="KT25" s="72">
        <f>ФАКТ!DB16</f>
        <v>0</v>
      </c>
      <c r="KU25" s="73">
        <f>'План 1-2024'!DY25</f>
        <v>0</v>
      </c>
      <c r="KV25" s="73">
        <f>ФАКТ!DC16</f>
        <v>0</v>
      </c>
      <c r="KW25" s="74">
        <f t="shared" si="194"/>
        <v>0</v>
      </c>
      <c r="KX25" s="164">
        <f>'План 1-2024'!DZ25</f>
        <v>0</v>
      </c>
      <c r="KY25" s="72">
        <f>ФАКТ!DD16</f>
        <v>0</v>
      </c>
      <c r="KZ25" s="73">
        <f>'План 1-2024'!EA25</f>
        <v>0</v>
      </c>
      <c r="LA25" s="73">
        <f>ФАКТ!DE16</f>
        <v>0</v>
      </c>
      <c r="LB25" s="74">
        <f t="shared" si="195"/>
        <v>0</v>
      </c>
      <c r="LC25" s="72">
        <f>'План 1-2024'!EB25</f>
        <v>0</v>
      </c>
      <c r="LD25" s="72">
        <f>ФАКТ!DF16</f>
        <v>0</v>
      </c>
      <c r="LE25" s="73">
        <f>'План 1-2024'!EC25</f>
        <v>0</v>
      </c>
      <c r="LF25" s="73">
        <f>ФАКТ!DG16</f>
        <v>0</v>
      </c>
      <c r="LG25" s="74">
        <f t="shared" si="196"/>
        <v>0</v>
      </c>
      <c r="LH25" s="169">
        <f>'План 1-2024'!ED25</f>
        <v>0</v>
      </c>
      <c r="LI25" s="139">
        <f>ФАКТ!DH16</f>
        <v>0</v>
      </c>
      <c r="LJ25" s="139">
        <f>'План 1-2024'!EE25</f>
        <v>0</v>
      </c>
      <c r="LK25" s="139">
        <f>ФАКТ!DI16</f>
        <v>0</v>
      </c>
      <c r="LL25" s="74">
        <f t="shared" si="197"/>
        <v>0</v>
      </c>
      <c r="LM25" s="139">
        <f>'План 1-2024'!EF25</f>
        <v>0</v>
      </c>
      <c r="LN25" s="139">
        <f>ФАКТ!DJ16</f>
        <v>0</v>
      </c>
      <c r="LO25" s="135">
        <f>'План 1-2024'!EG25</f>
        <v>0</v>
      </c>
      <c r="LP25" s="140">
        <f>ФАКТ!DK16</f>
        <v>0</v>
      </c>
      <c r="LQ25" s="74">
        <f t="shared" si="198"/>
        <v>0</v>
      </c>
      <c r="LR25" s="169">
        <f>'План 1-2024'!EH25</f>
        <v>0</v>
      </c>
      <c r="LS25" s="139">
        <f>ФАКТ!DL16</f>
        <v>0</v>
      </c>
      <c r="LT25" s="135">
        <f>'План 1-2024'!EI25</f>
        <v>0</v>
      </c>
      <c r="LU25" s="135">
        <f>ФАКТ!DM16</f>
        <v>0</v>
      </c>
      <c r="LV25" s="74">
        <f t="shared" si="199"/>
        <v>0</v>
      </c>
      <c r="LW25" s="139">
        <f>'План 1-2024'!EJ25</f>
        <v>0</v>
      </c>
      <c r="LX25" s="139">
        <f>ФАКТ!DN16</f>
        <v>0</v>
      </c>
      <c r="LY25" s="135">
        <f>'План 1-2024'!EK25</f>
        <v>0</v>
      </c>
      <c r="LZ25" s="135">
        <f>ФАКТ!DO16</f>
        <v>0</v>
      </c>
      <c r="MA25" s="74">
        <f t="shared" si="200"/>
        <v>0</v>
      </c>
      <c r="MB25" s="139">
        <f>'План 1-2024'!EL25</f>
        <v>0</v>
      </c>
      <c r="MC25" s="139">
        <f>ФАКТ!DP16</f>
        <v>0</v>
      </c>
      <c r="MD25" s="135">
        <f>'План 1-2024'!EM25</f>
        <v>0</v>
      </c>
      <c r="ME25" s="135">
        <f>ФАКТ!DQ16</f>
        <v>0</v>
      </c>
      <c r="MF25" s="74">
        <f t="shared" si="201"/>
        <v>0</v>
      </c>
      <c r="MG25" s="139">
        <f>'План 1-2024'!EN25</f>
        <v>0</v>
      </c>
      <c r="MH25" s="139">
        <f>ФАКТ!DR16</f>
        <v>0</v>
      </c>
      <c r="MI25" s="135">
        <f>'План 1-2024'!EO25</f>
        <v>0</v>
      </c>
      <c r="MJ25" s="135">
        <f>ФАКТ!DS16</f>
        <v>0</v>
      </c>
      <c r="MK25" s="74">
        <f t="shared" si="202"/>
        <v>0</v>
      </c>
      <c r="ML25" s="139">
        <f>'План 1-2024'!EP25</f>
        <v>0</v>
      </c>
      <c r="MM25" s="139">
        <f>ФАКТ!DT16</f>
        <v>0</v>
      </c>
      <c r="MN25" s="135">
        <f>'План 1-2024'!EQ25</f>
        <v>0</v>
      </c>
      <c r="MO25" s="135">
        <f>ФАКТ!DU16</f>
        <v>0</v>
      </c>
      <c r="MP25" s="74">
        <f t="shared" si="203"/>
        <v>0</v>
      </c>
      <c r="MQ25" s="139">
        <f>'План 1-2024'!ER25</f>
        <v>0</v>
      </c>
      <c r="MR25" s="139">
        <f>ФАКТ!DV16</f>
        <v>0</v>
      </c>
      <c r="MS25" s="135">
        <f>'План 1-2024'!ES25</f>
        <v>0</v>
      </c>
      <c r="MT25" s="135">
        <f>ФАКТ!DW16</f>
        <v>0</v>
      </c>
      <c r="MU25" s="190">
        <f t="shared" si="204"/>
        <v>0</v>
      </c>
      <c r="MV25" s="139">
        <f>'План 1-2024'!ET25</f>
        <v>0</v>
      </c>
      <c r="MW25" s="139">
        <f>ФАКТ!DX16</f>
        <v>0</v>
      </c>
      <c r="MX25" s="135">
        <f>'План 1-2024'!EU25</f>
        <v>0</v>
      </c>
      <c r="MY25" s="135">
        <f>ФАКТ!DY16</f>
        <v>0</v>
      </c>
      <c r="MZ25" s="74">
        <f t="shared" si="205"/>
        <v>0</v>
      </c>
      <c r="NA25" s="82">
        <f t="shared" si="206"/>
        <v>0</v>
      </c>
      <c r="NB25" s="82">
        <f t="shared" si="207"/>
        <v>0</v>
      </c>
      <c r="NC25" s="73">
        <f t="shared" si="208"/>
        <v>0</v>
      </c>
      <c r="ND25" s="120">
        <f t="shared" si="209"/>
        <v>0</v>
      </c>
      <c r="NE25" s="110">
        <f>'План 1-2024'!EX25</f>
        <v>0</v>
      </c>
      <c r="NF25" s="75">
        <f>ФАКТ!DZ16</f>
        <v>0</v>
      </c>
      <c r="NG25" s="71">
        <f>'План 1-2024'!EY25</f>
        <v>0</v>
      </c>
      <c r="NH25" s="71">
        <f>ФАКТ!EA16</f>
        <v>0</v>
      </c>
      <c r="NI25" s="40">
        <f t="shared" si="210"/>
        <v>0</v>
      </c>
      <c r="NJ25" s="191">
        <f>'План 1-2024'!EZ25</f>
        <v>0</v>
      </c>
      <c r="NK25" s="141">
        <f>ФАКТ!EB16</f>
        <v>0</v>
      </c>
      <c r="NL25" s="141">
        <f>'План 1-2024'!FA25</f>
        <v>0</v>
      </c>
      <c r="NM25" s="141">
        <f>ФАКТ!EC16</f>
        <v>0</v>
      </c>
      <c r="NN25" s="40">
        <f t="shared" si="211"/>
        <v>0</v>
      </c>
      <c r="NO25" s="76">
        <f t="shared" si="212"/>
        <v>0</v>
      </c>
      <c r="NP25" s="76">
        <f t="shared" si="213"/>
        <v>0</v>
      </c>
      <c r="NQ25" s="77">
        <f t="shared" si="214"/>
        <v>0</v>
      </c>
      <c r="NR25" s="127">
        <f t="shared" si="215"/>
        <v>0</v>
      </c>
      <c r="NS25" s="110">
        <f>'План 1-2024'!FD25</f>
        <v>0</v>
      </c>
      <c r="NT25" s="75">
        <f>ФАКТ!ED16</f>
        <v>0</v>
      </c>
      <c r="NU25" s="71">
        <f>'План 1-2024'!FE25</f>
        <v>0</v>
      </c>
      <c r="NV25" s="71">
        <f>ФАКТ!EE16</f>
        <v>0</v>
      </c>
      <c r="NW25" s="40">
        <f t="shared" si="216"/>
        <v>0</v>
      </c>
      <c r="NX25" s="165">
        <f>'План 1-2024'!FF25</f>
        <v>0</v>
      </c>
      <c r="NY25" s="75">
        <f>ФАКТ!EF16</f>
        <v>0</v>
      </c>
      <c r="NZ25" s="71">
        <f>'План 1-2024'!FG25</f>
        <v>0</v>
      </c>
      <c r="OA25" s="71">
        <f>ФАКТ!EG16</f>
        <v>0</v>
      </c>
      <c r="OB25" s="40">
        <f t="shared" si="217"/>
        <v>0</v>
      </c>
      <c r="OC25" s="165">
        <f>'План 1-2024'!FH25</f>
        <v>0</v>
      </c>
      <c r="OD25" s="75">
        <f>ФАКТ!EH16</f>
        <v>0</v>
      </c>
      <c r="OE25" s="71">
        <f>'План 1-2024'!FI25</f>
        <v>0</v>
      </c>
      <c r="OF25" s="71">
        <f>ФАКТ!EI16</f>
        <v>0</v>
      </c>
      <c r="OG25" s="40">
        <f t="shared" si="218"/>
        <v>0</v>
      </c>
      <c r="OH25" s="165">
        <f>'План 1-2024'!FJ25</f>
        <v>0</v>
      </c>
      <c r="OI25" s="75">
        <f>ФАКТ!EJ16</f>
        <v>0</v>
      </c>
      <c r="OJ25" s="71">
        <f>'План 1-2024'!FK25</f>
        <v>0</v>
      </c>
      <c r="OK25" s="71">
        <f>ФАКТ!EK16</f>
        <v>0</v>
      </c>
      <c r="OL25" s="40">
        <f t="shared" si="219"/>
        <v>0</v>
      </c>
      <c r="OM25" s="165">
        <f>'План 1-2024'!FL25</f>
        <v>0</v>
      </c>
      <c r="ON25" s="75">
        <f>ФАКТ!EL16</f>
        <v>0</v>
      </c>
      <c r="OO25" s="71">
        <f>'План 1-2024'!FM25</f>
        <v>0</v>
      </c>
      <c r="OP25" s="71">
        <f>ФАКТ!EM16</f>
        <v>0</v>
      </c>
      <c r="OQ25" s="40">
        <f t="shared" si="220"/>
        <v>0</v>
      </c>
      <c r="OR25" s="165">
        <f>'План 1-2024'!FN25</f>
        <v>0</v>
      </c>
      <c r="OS25" s="75">
        <f>ФАКТ!EN16</f>
        <v>0</v>
      </c>
      <c r="OT25" s="71">
        <f>'План 1-2024'!FO25</f>
        <v>0</v>
      </c>
      <c r="OU25" s="71">
        <f>ФАКТ!EO16</f>
        <v>0</v>
      </c>
      <c r="OV25" s="40">
        <f t="shared" si="221"/>
        <v>0</v>
      </c>
      <c r="OW25" s="165">
        <f>'План 1-2024'!FP25</f>
        <v>0</v>
      </c>
      <c r="OX25" s="75">
        <f>ФАКТ!EP16</f>
        <v>0</v>
      </c>
      <c r="OY25" s="71">
        <f>'План 1-2024'!FQ25</f>
        <v>0</v>
      </c>
      <c r="OZ25" s="71">
        <f>ФАКТ!EQ16</f>
        <v>0</v>
      </c>
      <c r="PA25" s="40">
        <f t="shared" si="222"/>
        <v>0</v>
      </c>
      <c r="PB25" s="76">
        <f t="shared" si="223"/>
        <v>0</v>
      </c>
      <c r="PC25" s="76">
        <f t="shared" si="224"/>
        <v>0</v>
      </c>
      <c r="PD25" s="77">
        <f t="shared" si="225"/>
        <v>0</v>
      </c>
      <c r="PE25" s="127">
        <f t="shared" si="226"/>
        <v>0</v>
      </c>
      <c r="PF25" s="110">
        <f>'План 1-2024'!FT25</f>
        <v>0</v>
      </c>
      <c r="PG25" s="75">
        <f>ФАКТ!ER16</f>
        <v>0</v>
      </c>
      <c r="PH25" s="71">
        <f>'План 1-2024'!FU25</f>
        <v>0</v>
      </c>
      <c r="PI25" s="71">
        <f>ФАКТ!ES16</f>
        <v>0</v>
      </c>
      <c r="PJ25" s="40">
        <f t="shared" si="227"/>
        <v>0</v>
      </c>
      <c r="PK25" s="165">
        <f>'План 1-2024'!FV25</f>
        <v>0</v>
      </c>
      <c r="PL25" s="75">
        <f>ФАКТ!ET16</f>
        <v>0</v>
      </c>
      <c r="PM25" s="71">
        <f>'План 1-2024'!FW25</f>
        <v>0</v>
      </c>
      <c r="PN25" s="71">
        <f>ФАКТ!EU16</f>
        <v>0</v>
      </c>
      <c r="PO25" s="40">
        <f t="shared" si="228"/>
        <v>0</v>
      </c>
      <c r="PP25" s="165">
        <f>'План 1-2024'!FX25</f>
        <v>0</v>
      </c>
      <c r="PQ25" s="75">
        <f>ФАКТ!EV16</f>
        <v>0</v>
      </c>
      <c r="PR25" s="71">
        <f>'План 1-2024'!FY25</f>
        <v>0</v>
      </c>
      <c r="PS25" s="71">
        <f>ФАКТ!EW16</f>
        <v>0</v>
      </c>
      <c r="PT25" s="40">
        <f t="shared" si="229"/>
        <v>0</v>
      </c>
      <c r="PU25" s="76">
        <f t="shared" si="230"/>
        <v>0</v>
      </c>
      <c r="PV25" s="76">
        <f t="shared" si="231"/>
        <v>0</v>
      </c>
      <c r="PW25" s="77">
        <f t="shared" si="232"/>
        <v>0</v>
      </c>
      <c r="PX25" s="111">
        <f t="shared" si="233"/>
        <v>0</v>
      </c>
      <c r="PY25" s="119">
        <f>'План 1-2024'!GB25</f>
        <v>0</v>
      </c>
      <c r="PZ25" s="165">
        <f>ФАКТ!EX16</f>
        <v>0</v>
      </c>
      <c r="QA25" s="136">
        <f>'План 1-2024'!GC25</f>
        <v>0</v>
      </c>
      <c r="QB25" s="136">
        <f>ФАКТ!EY16</f>
        <v>0</v>
      </c>
      <c r="QC25" s="40">
        <f t="shared" si="234"/>
        <v>0</v>
      </c>
      <c r="QD25" s="76">
        <f>'План 1-2024'!GD25</f>
        <v>0</v>
      </c>
      <c r="QE25" s="76">
        <f>ФАКТ!EZ16</f>
        <v>0</v>
      </c>
      <c r="QF25" s="138">
        <f>'План 1-2024'!GE25</f>
        <v>0</v>
      </c>
      <c r="QG25" s="138">
        <f>ФАКТ!FA16</f>
        <v>0</v>
      </c>
      <c r="QH25" s="40">
        <f t="shared" si="235"/>
        <v>0</v>
      </c>
      <c r="QI25" s="76">
        <f t="shared" si="236"/>
        <v>0</v>
      </c>
      <c r="QJ25" s="76">
        <f t="shared" si="237"/>
        <v>0</v>
      </c>
      <c r="QK25" s="136">
        <f t="shared" si="238"/>
        <v>0</v>
      </c>
      <c r="QL25" s="162">
        <f t="shared" si="239"/>
        <v>0</v>
      </c>
      <c r="QM25" s="110">
        <f>'План 1-2024'!GH25</f>
        <v>10</v>
      </c>
      <c r="QN25" s="75">
        <f>ФАКТ!FB16</f>
        <v>0</v>
      </c>
      <c r="QO25" s="71">
        <f>'План 1-2024'!GI25</f>
        <v>1530.18</v>
      </c>
      <c r="QP25" s="71">
        <f>ФАКТ!FC16</f>
        <v>0</v>
      </c>
      <c r="QQ25" s="121">
        <f t="shared" si="240"/>
        <v>0</v>
      </c>
      <c r="QR25" s="110">
        <f>'План 1-2024'!GJ25</f>
        <v>0</v>
      </c>
      <c r="QS25" s="75">
        <f>ФАКТ!FD16</f>
        <v>0</v>
      </c>
      <c r="QT25" s="71">
        <f>'План 1-2024'!GK25</f>
        <v>0</v>
      </c>
      <c r="QU25" s="71">
        <f>ФАКТ!FE16</f>
        <v>0</v>
      </c>
      <c r="QV25" s="40">
        <f t="shared" si="241"/>
        <v>0</v>
      </c>
      <c r="QW25" s="75">
        <f>'План 1-2024'!GL25</f>
        <v>0</v>
      </c>
      <c r="QX25" s="75">
        <f>ФАКТ!FF16</f>
        <v>0</v>
      </c>
      <c r="QY25" s="71">
        <f>'План 1-2024'!GM25</f>
        <v>0</v>
      </c>
      <c r="QZ25" s="71">
        <f>ФАКТ!FG16</f>
        <v>0</v>
      </c>
      <c r="RA25" s="40">
        <f t="shared" si="242"/>
        <v>0</v>
      </c>
      <c r="RB25" s="76">
        <f t="shared" si="243"/>
        <v>0</v>
      </c>
      <c r="RC25" s="76">
        <f t="shared" si="244"/>
        <v>0</v>
      </c>
      <c r="RD25" s="77">
        <f t="shared" si="245"/>
        <v>0</v>
      </c>
      <c r="RE25" s="127">
        <f t="shared" si="246"/>
        <v>0</v>
      </c>
    </row>
    <row r="26" spans="1:473" s="39" customFormat="1">
      <c r="A26" s="132">
        <v>630105</v>
      </c>
      <c r="B26" s="37">
        <v>6021</v>
      </c>
      <c r="C26" s="133" t="s">
        <v>41</v>
      </c>
      <c r="D26" s="72">
        <f t="shared" si="0"/>
        <v>4137</v>
      </c>
      <c r="E26" s="72">
        <f t="shared" si="1"/>
        <v>299</v>
      </c>
      <c r="F26" s="73">
        <f t="shared" si="2"/>
        <v>924082.0120000001</v>
      </c>
      <c r="G26" s="73">
        <f t="shared" si="3"/>
        <v>63146.391000000003</v>
      </c>
      <c r="H26" s="121">
        <f t="shared" si="105"/>
        <v>7.2274595117234705E-2</v>
      </c>
      <c r="I26" s="119">
        <f>'План 1-2024'!F26</f>
        <v>0</v>
      </c>
      <c r="J26" s="72">
        <f>ФАКТ!B17</f>
        <v>0</v>
      </c>
      <c r="K26" s="73">
        <f>'План 1-2024'!G26</f>
        <v>0</v>
      </c>
      <c r="L26" s="73">
        <f>ФАКТ!C17</f>
        <v>0</v>
      </c>
      <c r="M26" s="74">
        <f t="shared" si="106"/>
        <v>0</v>
      </c>
      <c r="N26" s="72">
        <f>'План 1-2024'!H26</f>
        <v>0</v>
      </c>
      <c r="O26" s="72">
        <f>ФАКТ!D17</f>
        <v>0</v>
      </c>
      <c r="P26" s="73">
        <f>'План 1-2024'!I26</f>
        <v>0</v>
      </c>
      <c r="Q26" s="73">
        <f>ФАКТ!E17</f>
        <v>0</v>
      </c>
      <c r="R26" s="74">
        <f t="shared" si="107"/>
        <v>0</v>
      </c>
      <c r="S26" s="72">
        <f>'План 1-2024'!J26</f>
        <v>0</v>
      </c>
      <c r="T26" s="72">
        <f>ФАКТ!F17</f>
        <v>0</v>
      </c>
      <c r="U26" s="73">
        <f>'План 1-2024'!K26</f>
        <v>0</v>
      </c>
      <c r="V26" s="73">
        <f>ФАКТ!G17</f>
        <v>0</v>
      </c>
      <c r="W26" s="74">
        <f t="shared" si="108"/>
        <v>0</v>
      </c>
      <c r="X26" s="72">
        <f>[18]Лист1!$L$13</f>
        <v>0</v>
      </c>
      <c r="Y26" s="72">
        <f>ФАКТ!H17</f>
        <v>0</v>
      </c>
      <c r="Z26" s="73">
        <f>'План 1-2024'!M26</f>
        <v>0</v>
      </c>
      <c r="AA26" s="73">
        <f>ФАКТ!I17</f>
        <v>0</v>
      </c>
      <c r="AB26" s="74">
        <f t="shared" si="109"/>
        <v>0</v>
      </c>
      <c r="AC26" s="72">
        <f t="shared" si="110"/>
        <v>0</v>
      </c>
      <c r="AD26" s="72">
        <f t="shared" si="111"/>
        <v>0</v>
      </c>
      <c r="AE26" s="73">
        <f t="shared" si="112"/>
        <v>0</v>
      </c>
      <c r="AF26" s="187">
        <f t="shared" si="113"/>
        <v>0</v>
      </c>
      <c r="AG26" s="110">
        <f>'План 1-2024'!P26</f>
        <v>0</v>
      </c>
      <c r="AH26" s="75">
        <f>ФАКТ!J17</f>
        <v>0</v>
      </c>
      <c r="AI26" s="71">
        <f>'План 1-2024'!Q26</f>
        <v>0</v>
      </c>
      <c r="AJ26" s="71">
        <f>ФАКТ!K17</f>
        <v>0</v>
      </c>
      <c r="AK26" s="121">
        <f t="shared" si="114"/>
        <v>0</v>
      </c>
      <c r="AL26" s="110">
        <f>'План 1-2024'!R26</f>
        <v>0</v>
      </c>
      <c r="AM26" s="75">
        <f>ФАКТ!L17</f>
        <v>0</v>
      </c>
      <c r="AN26" s="71">
        <f>'План 1-2024'!S26</f>
        <v>0</v>
      </c>
      <c r="AO26" s="71">
        <f>ФАКТ!M17</f>
        <v>0</v>
      </c>
      <c r="AP26" s="40">
        <f t="shared" si="115"/>
        <v>0</v>
      </c>
      <c r="AQ26" s="75">
        <f>'План 1-2024'!T26</f>
        <v>0</v>
      </c>
      <c r="AR26" s="75">
        <f>ФАКТ!N17</f>
        <v>0</v>
      </c>
      <c r="AS26" s="71">
        <f>'План 1-2024'!U26</f>
        <v>0</v>
      </c>
      <c r="AT26" s="71">
        <f>ФАКТ!O17</f>
        <v>0</v>
      </c>
      <c r="AU26" s="40">
        <f t="shared" si="116"/>
        <v>0</v>
      </c>
      <c r="AV26" s="76">
        <f t="shared" si="117"/>
        <v>0</v>
      </c>
      <c r="AW26" s="76">
        <f t="shared" si="118"/>
        <v>0</v>
      </c>
      <c r="AX26" s="77">
        <f t="shared" si="119"/>
        <v>0</v>
      </c>
      <c r="AY26" s="127">
        <f t="shared" si="120"/>
        <v>0</v>
      </c>
      <c r="AZ26" s="110">
        <f>'План 1-2024'!X26</f>
        <v>0</v>
      </c>
      <c r="BA26" s="75">
        <f>ФАКТ!P17</f>
        <v>0</v>
      </c>
      <c r="BB26" s="71">
        <f>'План 1-2024'!Y26</f>
        <v>0</v>
      </c>
      <c r="BC26" s="71">
        <f>ФАКТ!Q17</f>
        <v>0</v>
      </c>
      <c r="BD26" s="121">
        <f t="shared" si="121"/>
        <v>0</v>
      </c>
      <c r="BE26" s="110">
        <f>'План 1-2024'!Z26</f>
        <v>0</v>
      </c>
      <c r="BF26" s="75">
        <f>ФАКТ!R17</f>
        <v>0</v>
      </c>
      <c r="BG26" s="71">
        <f>'План 1-2024'!AA26</f>
        <v>0</v>
      </c>
      <c r="BH26" s="71">
        <f>ФАКТ!S17</f>
        <v>0</v>
      </c>
      <c r="BI26" s="121">
        <f t="shared" si="122"/>
        <v>0</v>
      </c>
      <c r="BJ26" s="110">
        <f>'План 1-2024'!AB26</f>
        <v>0</v>
      </c>
      <c r="BK26" s="75">
        <f>ФАКТ!T17</f>
        <v>0</v>
      </c>
      <c r="BL26" s="71">
        <f>'План 1-2024'!AC26</f>
        <v>0</v>
      </c>
      <c r="BM26" s="71">
        <f>ФАКТ!U17</f>
        <v>0</v>
      </c>
      <c r="BN26" s="40">
        <f t="shared" si="123"/>
        <v>0</v>
      </c>
      <c r="BO26" s="75">
        <f>'План 1-2024'!AD26</f>
        <v>0</v>
      </c>
      <c r="BP26" s="75">
        <f>ФАКТ!V17</f>
        <v>0</v>
      </c>
      <c r="BQ26" s="71">
        <f>'План 1-2024'!AE26</f>
        <v>0</v>
      </c>
      <c r="BR26" s="71">
        <f>ФАКТ!W17</f>
        <v>0</v>
      </c>
      <c r="BS26" s="40">
        <f t="shared" si="124"/>
        <v>0</v>
      </c>
      <c r="BT26" s="76">
        <f t="shared" si="125"/>
        <v>0</v>
      </c>
      <c r="BU26" s="76">
        <f t="shared" si="126"/>
        <v>0</v>
      </c>
      <c r="BV26" s="77">
        <f t="shared" si="127"/>
        <v>0</v>
      </c>
      <c r="BW26" s="111">
        <f t="shared" si="128"/>
        <v>0</v>
      </c>
      <c r="BX26" s="110">
        <f>'План 1-2024'!AH26</f>
        <v>0</v>
      </c>
      <c r="BY26" s="75">
        <f>ФАКТ!X17</f>
        <v>0</v>
      </c>
      <c r="BZ26" s="71">
        <f>'План 1-2024'!AI26</f>
        <v>0</v>
      </c>
      <c r="CA26" s="71">
        <f>ФАКТ!Y17</f>
        <v>0</v>
      </c>
      <c r="CB26" s="40">
        <f t="shared" si="129"/>
        <v>0</v>
      </c>
      <c r="CC26" s="75">
        <f>'План 1-2024'!AJ26</f>
        <v>0</v>
      </c>
      <c r="CD26" s="75">
        <f>ФАКТ!Z17</f>
        <v>0</v>
      </c>
      <c r="CE26" s="71">
        <f>'План 1-2024'!AK26</f>
        <v>0</v>
      </c>
      <c r="CF26" s="71">
        <f>ФАКТ!AA17</f>
        <v>0</v>
      </c>
      <c r="CG26" s="40">
        <f t="shared" si="130"/>
        <v>0</v>
      </c>
      <c r="CH26" s="75">
        <f>'План 1-2024'!AL26</f>
        <v>0</v>
      </c>
      <c r="CI26" s="75">
        <f>ФАКТ!AB17</f>
        <v>0</v>
      </c>
      <c r="CJ26" s="71">
        <f>'План 1-2024'!AM26</f>
        <v>0</v>
      </c>
      <c r="CK26" s="71">
        <f>ФАКТ!AC17</f>
        <v>0</v>
      </c>
      <c r="CL26" s="40">
        <f t="shared" si="131"/>
        <v>0</v>
      </c>
      <c r="CM26" s="75">
        <f>'План 1-2024'!AN26</f>
        <v>0</v>
      </c>
      <c r="CN26" s="75">
        <f>ФАКТ!AD17</f>
        <v>0</v>
      </c>
      <c r="CO26" s="71">
        <f>'План 1-2024'!AO26</f>
        <v>0</v>
      </c>
      <c r="CP26" s="71">
        <f>ФАКТ!AE17</f>
        <v>0</v>
      </c>
      <c r="CQ26" s="40">
        <f t="shared" si="132"/>
        <v>0</v>
      </c>
      <c r="CR26" s="75">
        <f>'План 1-2024'!AP26</f>
        <v>0</v>
      </c>
      <c r="CS26" s="75">
        <f>ФАКТ!AF17</f>
        <v>0</v>
      </c>
      <c r="CT26" s="71">
        <f>'План 1-2024'!AQ26</f>
        <v>0</v>
      </c>
      <c r="CU26" s="71">
        <f>ФАКТ!AG17</f>
        <v>0</v>
      </c>
      <c r="CV26" s="40">
        <f t="shared" si="133"/>
        <v>0</v>
      </c>
      <c r="CW26" s="75">
        <f>'План 1-2024'!AR26</f>
        <v>0</v>
      </c>
      <c r="CX26" s="75">
        <f>ФАКТ!AH17</f>
        <v>0</v>
      </c>
      <c r="CY26" s="71">
        <f>'План 1-2024'!AS26</f>
        <v>0</v>
      </c>
      <c r="CZ26" s="71">
        <f>ФАКТ!AI17</f>
        <v>0</v>
      </c>
      <c r="DA26" s="40">
        <f t="shared" si="134"/>
        <v>0</v>
      </c>
      <c r="DB26" s="76">
        <f t="shared" si="135"/>
        <v>0</v>
      </c>
      <c r="DC26" s="76">
        <f t="shared" si="136"/>
        <v>0</v>
      </c>
      <c r="DD26" s="77">
        <f t="shared" si="137"/>
        <v>0</v>
      </c>
      <c r="DE26" s="127">
        <f t="shared" si="138"/>
        <v>0</v>
      </c>
      <c r="DF26" s="110">
        <f>'План 1-2024'!AV26</f>
        <v>0</v>
      </c>
      <c r="DG26" s="75">
        <f>ФАКТ!AJ17</f>
        <v>0</v>
      </c>
      <c r="DH26" s="71">
        <f>'План 1-2024'!AW26</f>
        <v>0</v>
      </c>
      <c r="DI26" s="71">
        <f>ФАКТ!AK17</f>
        <v>0</v>
      </c>
      <c r="DJ26" s="40">
        <f t="shared" si="139"/>
        <v>0</v>
      </c>
      <c r="DK26" s="75">
        <f>'План 1-2024'!AX26</f>
        <v>0</v>
      </c>
      <c r="DL26" s="75">
        <f>ФАКТ!AL17</f>
        <v>0</v>
      </c>
      <c r="DM26" s="71">
        <f>'План 1-2024'!AY26</f>
        <v>0</v>
      </c>
      <c r="DN26" s="71">
        <f>ФАКТ!AM17</f>
        <v>0</v>
      </c>
      <c r="DO26" s="40">
        <f t="shared" si="140"/>
        <v>0</v>
      </c>
      <c r="DP26" s="76">
        <f t="shared" si="141"/>
        <v>0</v>
      </c>
      <c r="DQ26" s="76">
        <f t="shared" si="142"/>
        <v>0</v>
      </c>
      <c r="DR26" s="77">
        <f t="shared" si="143"/>
        <v>0</v>
      </c>
      <c r="DS26" s="127">
        <f t="shared" si="144"/>
        <v>0</v>
      </c>
      <c r="DT26" s="110">
        <f>'План 1-2024'!BB26</f>
        <v>0</v>
      </c>
      <c r="DU26" s="75">
        <f>ФАКТ!AN17</f>
        <v>0</v>
      </c>
      <c r="DV26" s="71">
        <f>'План 1-2024'!BC26</f>
        <v>0</v>
      </c>
      <c r="DW26" s="71">
        <f>ФАКТ!AO17</f>
        <v>0</v>
      </c>
      <c r="DX26" s="40">
        <f t="shared" si="145"/>
        <v>0</v>
      </c>
      <c r="DY26" s="75">
        <f>'План 1-2024'!BD26</f>
        <v>0</v>
      </c>
      <c r="DZ26" s="75">
        <f>ФАКТ!AP17</f>
        <v>0</v>
      </c>
      <c r="EA26" s="71">
        <f>'План 1-2024'!BE26</f>
        <v>0</v>
      </c>
      <c r="EB26" s="71">
        <f>ФАКТ!AQ17</f>
        <v>0</v>
      </c>
      <c r="EC26" s="40">
        <f t="shared" si="146"/>
        <v>0</v>
      </c>
      <c r="ED26" s="75">
        <f>'План 1-2024'!BF26</f>
        <v>0</v>
      </c>
      <c r="EE26" s="75">
        <f>ФАКТ!AR17</f>
        <v>0</v>
      </c>
      <c r="EF26" s="71">
        <f>'План 1-2024'!BG26</f>
        <v>0</v>
      </c>
      <c r="EG26" s="71">
        <f>ФАКТ!AS17</f>
        <v>0</v>
      </c>
      <c r="EH26" s="40">
        <f t="shared" si="147"/>
        <v>0</v>
      </c>
      <c r="EI26" s="75">
        <f>'План 1-2024'!BH26</f>
        <v>0</v>
      </c>
      <c r="EJ26" s="75">
        <f>ФАКТ!AT17</f>
        <v>0</v>
      </c>
      <c r="EK26" s="71">
        <f>'План 1-2024'!BI26</f>
        <v>0</v>
      </c>
      <c r="EL26" s="71">
        <f>ФАКТ!AU17</f>
        <v>0</v>
      </c>
      <c r="EM26" s="40">
        <f t="shared" si="148"/>
        <v>0</v>
      </c>
      <c r="EN26" s="75">
        <f>'План 1-2024'!BJ26</f>
        <v>0</v>
      </c>
      <c r="EO26" s="75">
        <f>ФАКТ!AV17</f>
        <v>0</v>
      </c>
      <c r="EP26" s="71">
        <f>'План 1-2024'!BK26</f>
        <v>0</v>
      </c>
      <c r="EQ26" s="71">
        <f>ФАКТ!AW17</f>
        <v>0</v>
      </c>
      <c r="ER26" s="40">
        <f t="shared" si="149"/>
        <v>0</v>
      </c>
      <c r="ES26" s="75">
        <f>'План 1-2024'!BL26</f>
        <v>0</v>
      </c>
      <c r="ET26" s="75">
        <f>ФАКТ!AX17</f>
        <v>0</v>
      </c>
      <c r="EU26" s="71">
        <f>'План 1-2024'!BM26</f>
        <v>0</v>
      </c>
      <c r="EV26" s="71">
        <f>ФАКТ!AY17</f>
        <v>0</v>
      </c>
      <c r="EW26" s="40">
        <f t="shared" si="150"/>
        <v>0</v>
      </c>
      <c r="EX26" s="76">
        <f>'План 1-2024'!BN26</f>
        <v>0</v>
      </c>
      <c r="EY26" s="76">
        <f>ФАКТ!AZ17</f>
        <v>0</v>
      </c>
      <c r="EZ26" s="137">
        <f>'План 1-2024'!BO26</f>
        <v>0</v>
      </c>
      <c r="FA26" s="76">
        <f>ФАКТ!BA17</f>
        <v>0</v>
      </c>
      <c r="FB26" s="40">
        <f t="shared" si="151"/>
        <v>0</v>
      </c>
      <c r="FC26" s="76">
        <f t="shared" si="152"/>
        <v>0</v>
      </c>
      <c r="FD26" s="76">
        <f t="shared" si="153"/>
        <v>0</v>
      </c>
      <c r="FE26" s="136">
        <f t="shared" si="154"/>
        <v>0</v>
      </c>
      <c r="FF26" s="128">
        <f t="shared" si="155"/>
        <v>0</v>
      </c>
      <c r="FG26" s="110">
        <f>'План 1-2024'!BR26</f>
        <v>0</v>
      </c>
      <c r="FH26" s="75">
        <f>ФАКТ!BB17</f>
        <v>0</v>
      </c>
      <c r="FI26" s="71">
        <f>'План 1-2024'!BS26</f>
        <v>0</v>
      </c>
      <c r="FJ26" s="71">
        <f>ФАКТ!BC17</f>
        <v>0</v>
      </c>
      <c r="FK26" s="40">
        <f t="shared" si="156"/>
        <v>0</v>
      </c>
      <c r="FL26" s="75">
        <f>'План 1-2024'!BT26</f>
        <v>0</v>
      </c>
      <c r="FM26" s="75">
        <f>ФАКТ!BD17</f>
        <v>0</v>
      </c>
      <c r="FN26" s="71">
        <f>'План 1-2024'!BU26</f>
        <v>0</v>
      </c>
      <c r="FO26" s="71">
        <f>ФАКТ!BE17</f>
        <v>0</v>
      </c>
      <c r="FP26" s="40">
        <f t="shared" si="157"/>
        <v>0</v>
      </c>
      <c r="FQ26" s="75">
        <f>'План 1-2024'!BV26</f>
        <v>0</v>
      </c>
      <c r="FR26" s="75">
        <f>ФАКТ!BF17</f>
        <v>0</v>
      </c>
      <c r="FS26" s="71">
        <f>'План 1-2024'!BW26</f>
        <v>0</v>
      </c>
      <c r="FT26" s="71">
        <f>ФАКТ!BG17</f>
        <v>0</v>
      </c>
      <c r="FU26" s="40">
        <f t="shared" si="158"/>
        <v>0</v>
      </c>
      <c r="FV26" s="76">
        <f t="shared" si="159"/>
        <v>0</v>
      </c>
      <c r="FW26" s="76">
        <f t="shared" si="160"/>
        <v>0</v>
      </c>
      <c r="FX26" s="71">
        <f t="shared" si="161"/>
        <v>0</v>
      </c>
      <c r="FY26" s="127">
        <f t="shared" si="162"/>
        <v>0</v>
      </c>
      <c r="FZ26" s="110">
        <f>'План 1-2024'!BZ26</f>
        <v>0</v>
      </c>
      <c r="GA26" s="75">
        <f>ФАКТ!BH17</f>
        <v>0</v>
      </c>
      <c r="GB26" s="71">
        <f>'План 1-2024'!CA26</f>
        <v>0</v>
      </c>
      <c r="GC26" s="71">
        <f>ФАКТ!BI17</f>
        <v>0</v>
      </c>
      <c r="GD26" s="40">
        <f t="shared" si="163"/>
        <v>0</v>
      </c>
      <c r="GE26" s="75">
        <f>'План 1-2024'!CB26</f>
        <v>0</v>
      </c>
      <c r="GF26" s="75">
        <f>ФАКТ!BJ17</f>
        <v>0</v>
      </c>
      <c r="GG26" s="71">
        <f>'План 1-2024'!CC26</f>
        <v>0</v>
      </c>
      <c r="GH26" s="71">
        <f>ФАКТ!BK17</f>
        <v>0</v>
      </c>
      <c r="GI26" s="40">
        <f t="shared" si="164"/>
        <v>0</v>
      </c>
      <c r="GJ26" s="75">
        <f>'План 1-2024'!CD26</f>
        <v>0</v>
      </c>
      <c r="GK26" s="75">
        <f>ФАКТ!BL17</f>
        <v>0</v>
      </c>
      <c r="GL26" s="75">
        <f>'План 1-2024'!CG26</f>
        <v>0</v>
      </c>
      <c r="GM26" s="75">
        <f>ФАКТ!BM17</f>
        <v>0</v>
      </c>
      <c r="GN26" s="40">
        <f t="shared" si="165"/>
        <v>0</v>
      </c>
      <c r="GO26" s="75">
        <f>'План 1-2024'!CF26</f>
        <v>0</v>
      </c>
      <c r="GP26" s="75">
        <f>ФАКТ!BN17</f>
        <v>0</v>
      </c>
      <c r="GQ26" s="75">
        <f>'План 1-2024'!CG26</f>
        <v>0</v>
      </c>
      <c r="GR26" s="75">
        <f>ФАКТ!BO17</f>
        <v>0</v>
      </c>
      <c r="GS26" s="40">
        <f t="shared" si="166"/>
        <v>0</v>
      </c>
      <c r="GT26" s="76">
        <f t="shared" si="167"/>
        <v>0</v>
      </c>
      <c r="GU26" s="76">
        <f t="shared" si="168"/>
        <v>0</v>
      </c>
      <c r="GV26" s="77">
        <f t="shared" si="169"/>
        <v>0</v>
      </c>
      <c r="GW26" s="78">
        <f t="shared" si="170"/>
        <v>0</v>
      </c>
      <c r="GX26" s="110">
        <f>'План 1-2024'!CJ26</f>
        <v>0</v>
      </c>
      <c r="GY26" s="75">
        <f>ФАКТ!BP17</f>
        <v>0</v>
      </c>
      <c r="GZ26" s="71">
        <f>'План 1-2024'!CK26</f>
        <v>0</v>
      </c>
      <c r="HA26" s="71">
        <f>ФАКТ!BQ17</f>
        <v>0</v>
      </c>
      <c r="HB26" s="40">
        <f t="shared" si="171"/>
        <v>0</v>
      </c>
      <c r="HC26" s="165">
        <f>'План 1-2024'!CL26</f>
        <v>0</v>
      </c>
      <c r="HD26" s="75">
        <f>ФАКТ!BR17</f>
        <v>0</v>
      </c>
      <c r="HE26" s="71">
        <f>'План 1-2024'!CM26</f>
        <v>0</v>
      </c>
      <c r="HF26" s="71">
        <f>ФАКТ!BS17</f>
        <v>0</v>
      </c>
      <c r="HG26" s="40">
        <f t="shared" si="172"/>
        <v>0</v>
      </c>
      <c r="HH26" s="165">
        <f>'План 1-2024'!CN26</f>
        <v>20</v>
      </c>
      <c r="HI26" s="75">
        <f>ФАКТ!BT17</f>
        <v>0</v>
      </c>
      <c r="HJ26" s="71">
        <f>'План 1-2024'!CO26</f>
        <v>2451.56</v>
      </c>
      <c r="HK26" s="71">
        <f>ФАКТ!BU17</f>
        <v>0</v>
      </c>
      <c r="HL26" s="40">
        <f t="shared" si="173"/>
        <v>0</v>
      </c>
      <c r="HM26" s="165">
        <f>'План 1-2024'!CP26</f>
        <v>0</v>
      </c>
      <c r="HN26" s="75">
        <f>ФАКТ!BV17</f>
        <v>0</v>
      </c>
      <c r="HO26" s="71">
        <f>'План 1-2024'!CQ26</f>
        <v>0</v>
      </c>
      <c r="HP26" s="71">
        <f>ФАКТ!BW17</f>
        <v>0</v>
      </c>
      <c r="HQ26" s="167">
        <f t="shared" si="174"/>
        <v>0</v>
      </c>
      <c r="HR26" s="75">
        <f>'План 1-2024'!CR26</f>
        <v>0</v>
      </c>
      <c r="HS26" s="71">
        <f>ФАКТ!BX17</f>
        <v>0</v>
      </c>
      <c r="HT26" s="71">
        <f>'План 1-2024'!CS26</f>
        <v>0</v>
      </c>
      <c r="HU26" s="71">
        <f>ФАКТ!BY17</f>
        <v>0</v>
      </c>
      <c r="HV26" s="40">
        <f t="shared" si="175"/>
        <v>0</v>
      </c>
      <c r="HW26" s="75">
        <f>'План 1-2024'!CT26</f>
        <v>0</v>
      </c>
      <c r="HX26" s="71">
        <f>ФАКТ!BZ17</f>
        <v>0</v>
      </c>
      <c r="HY26" s="71">
        <f>'План 1-2024'!CU26</f>
        <v>0</v>
      </c>
      <c r="HZ26" s="71">
        <f>ФАКТ!CA17</f>
        <v>0</v>
      </c>
      <c r="IA26" s="40">
        <f t="shared" si="176"/>
        <v>0</v>
      </c>
      <c r="IB26" s="75">
        <f>'План 1-2024'!CV26</f>
        <v>0</v>
      </c>
      <c r="IC26" s="71">
        <f>ФАКТ!CB17</f>
        <v>0</v>
      </c>
      <c r="ID26" s="71">
        <f>'План 1-2024'!CW26</f>
        <v>0</v>
      </c>
      <c r="IE26" s="71">
        <f>ФАКТ!CC17</f>
        <v>0</v>
      </c>
      <c r="IF26" s="188">
        <f t="shared" si="177"/>
        <v>0</v>
      </c>
      <c r="IG26" s="75">
        <f>'План 1-2024'!CX26</f>
        <v>0</v>
      </c>
      <c r="IH26" s="71">
        <f>ФАКТ!CD17</f>
        <v>0</v>
      </c>
      <c r="II26" s="71">
        <f>'План 1-2024'!CY26</f>
        <v>0</v>
      </c>
      <c r="IJ26" s="71">
        <f>ФАКТ!CE17</f>
        <v>0</v>
      </c>
      <c r="IK26" s="40">
        <f t="shared" si="178"/>
        <v>0</v>
      </c>
      <c r="IL26" s="75">
        <f t="shared" si="179"/>
        <v>20</v>
      </c>
      <c r="IM26" s="75">
        <f t="shared" si="180"/>
        <v>0</v>
      </c>
      <c r="IN26" s="136">
        <f t="shared" si="181"/>
        <v>2451.56</v>
      </c>
      <c r="IO26" s="134">
        <f t="shared" si="182"/>
        <v>0</v>
      </c>
      <c r="IP26" s="110">
        <f>'План 1-2024'!DB26</f>
        <v>0</v>
      </c>
      <c r="IQ26" s="75">
        <f>ФАКТ!CF17</f>
        <v>0</v>
      </c>
      <c r="IR26" s="71">
        <f>'План 1-2024'!DC26</f>
        <v>0</v>
      </c>
      <c r="IS26" s="71">
        <f>ФАКТ!CG17</f>
        <v>0</v>
      </c>
      <c r="IT26" s="121">
        <f t="shared" si="183"/>
        <v>0</v>
      </c>
      <c r="IU26" s="119">
        <f>'План 1-2024'!DD26</f>
        <v>630</v>
      </c>
      <c r="IV26" s="72">
        <f>ФАКТ!CH17</f>
        <v>66</v>
      </c>
      <c r="IW26" s="73">
        <f>'План 1-2024'!DE26</f>
        <v>125448.12</v>
      </c>
      <c r="IX26" s="73">
        <f>ФАКТ!CI17</f>
        <v>13142.183999999999</v>
      </c>
      <c r="IY26" s="74">
        <f t="shared" si="184"/>
        <v>0.10476190476190476</v>
      </c>
      <c r="IZ26" s="164">
        <f>'План 1-2024'!DF26</f>
        <v>245</v>
      </c>
      <c r="JA26" s="72">
        <f>ФАКТ!CJ17</f>
        <v>21</v>
      </c>
      <c r="JB26" s="73">
        <f>'План 1-2024'!DG26</f>
        <v>56379.644999999997</v>
      </c>
      <c r="JC26" s="73">
        <f>ФАКТ!CK17</f>
        <v>4832.5410000000002</v>
      </c>
      <c r="JD26" s="74">
        <f t="shared" si="185"/>
        <v>8.5714285714285715E-2</v>
      </c>
      <c r="JE26" s="164">
        <f>'План 1-2024'!DH26</f>
        <v>70</v>
      </c>
      <c r="JF26" s="72">
        <f>ФАКТ!CL17</f>
        <v>1</v>
      </c>
      <c r="JG26" s="73">
        <f>'План 1-2024'!DI26</f>
        <v>18258.59</v>
      </c>
      <c r="JH26" s="73">
        <f>ФАКТ!CM17</f>
        <v>260.83699999999999</v>
      </c>
      <c r="JI26" s="74">
        <f t="shared" si="186"/>
        <v>1.4285714285714285E-2</v>
      </c>
      <c r="JJ26" s="164">
        <f>'План 1-2024'!DJ26</f>
        <v>680</v>
      </c>
      <c r="JK26" s="72">
        <f>ФАКТ!CN17</f>
        <v>52</v>
      </c>
      <c r="JL26" s="73">
        <f>'План 1-2024'!DK26</f>
        <v>100620.96</v>
      </c>
      <c r="JM26" s="73">
        <f>ФАКТ!CO17</f>
        <v>7694.5439999999999</v>
      </c>
      <c r="JN26" s="74">
        <f t="shared" si="187"/>
        <v>7.6470588235294124E-2</v>
      </c>
      <c r="JO26" s="164">
        <f>'План 1-2024'!DL26</f>
        <v>305</v>
      </c>
      <c r="JP26" s="72">
        <f>ФАКТ!CP17</f>
        <v>28</v>
      </c>
      <c r="JQ26" s="73">
        <f>'План 1-2024'!DM26</f>
        <v>54598.964999999997</v>
      </c>
      <c r="JR26" s="73">
        <f>ФАКТ!CQ17</f>
        <v>5012.3639999999996</v>
      </c>
      <c r="JS26" s="74">
        <f t="shared" si="188"/>
        <v>9.1803278688524587E-2</v>
      </c>
      <c r="JT26" s="164">
        <f>'План 1-2024'!DN26</f>
        <v>90</v>
      </c>
      <c r="JU26" s="72">
        <f>ФАКТ!CR17</f>
        <v>7</v>
      </c>
      <c r="JV26" s="73">
        <f>'План 1-2024'!DO26</f>
        <v>20058.84</v>
      </c>
      <c r="JW26" s="73">
        <f>ФАКТ!CS17</f>
        <v>1560.1320000000001</v>
      </c>
      <c r="JX26" s="74">
        <f t="shared" si="189"/>
        <v>7.7777777777777779E-2</v>
      </c>
      <c r="JY26" s="164">
        <f>'План 1-2024'!DP26</f>
        <v>340</v>
      </c>
      <c r="JZ26" s="72">
        <f>ФАКТ!CT17</f>
        <v>19</v>
      </c>
      <c r="KA26" s="73">
        <f>'План 1-2024'!DQ26</f>
        <v>46573.88</v>
      </c>
      <c r="KB26" s="73">
        <f>ФАКТ!CU17</f>
        <v>2602.6579999999999</v>
      </c>
      <c r="KC26" s="74">
        <f t="shared" si="190"/>
        <v>5.5882352941176473E-2</v>
      </c>
      <c r="KD26" s="164">
        <f>'План 1-2024'!DR26</f>
        <v>250</v>
      </c>
      <c r="KE26" s="72">
        <f>ФАКТ!CV17</f>
        <v>5</v>
      </c>
      <c r="KF26" s="73">
        <f>'План 1-2024'!DS26</f>
        <v>40660</v>
      </c>
      <c r="KG26" s="73">
        <f>ФАКТ!CW17</f>
        <v>813.2</v>
      </c>
      <c r="KH26" s="74">
        <f t="shared" si="191"/>
        <v>0.02</v>
      </c>
      <c r="KI26" s="164">
        <f>'План 1-2024'!DT26</f>
        <v>50</v>
      </c>
      <c r="KJ26" s="72">
        <f>ФАКТ!CX17</f>
        <v>1</v>
      </c>
      <c r="KK26" s="73">
        <f>'План 1-2024'!DU26</f>
        <v>10103.35</v>
      </c>
      <c r="KL26" s="73">
        <f>ФАКТ!CY17</f>
        <v>202.06700000000001</v>
      </c>
      <c r="KM26" s="74">
        <f t="shared" si="192"/>
        <v>0.02</v>
      </c>
      <c r="KN26" s="164">
        <f>'План 1-2024'!DV26</f>
        <v>270</v>
      </c>
      <c r="KO26" s="72">
        <f>ФАКТ!CZ17</f>
        <v>26</v>
      </c>
      <c r="KP26" s="73">
        <f>'План 1-2024'!DW26</f>
        <v>77572.89</v>
      </c>
      <c r="KQ26" s="73">
        <f>ФАКТ!DA17</f>
        <v>7469.982</v>
      </c>
      <c r="KR26" s="74">
        <f t="shared" si="193"/>
        <v>9.6296296296296297E-2</v>
      </c>
      <c r="KS26" s="164">
        <f>'План 1-2024'!DX26</f>
        <v>100</v>
      </c>
      <c r="KT26" s="72">
        <f>ФАКТ!DB17</f>
        <v>6</v>
      </c>
      <c r="KU26" s="73">
        <f>'План 1-2024'!DY26</f>
        <v>31344.3</v>
      </c>
      <c r="KV26" s="73">
        <f>ФАКТ!DC17</f>
        <v>1880.6579999999999</v>
      </c>
      <c r="KW26" s="74">
        <f t="shared" si="194"/>
        <v>0.06</v>
      </c>
      <c r="KX26" s="164">
        <f>'План 1-2024'!DZ26</f>
        <v>30</v>
      </c>
      <c r="KY26" s="72">
        <f>ФАКТ!DD17</f>
        <v>2</v>
      </c>
      <c r="KZ26" s="73">
        <f>'План 1-2024'!EA26</f>
        <v>10329.39</v>
      </c>
      <c r="LA26" s="73">
        <f>ФАКТ!DE17</f>
        <v>688.62599999999998</v>
      </c>
      <c r="LB26" s="74">
        <f t="shared" si="195"/>
        <v>6.6666666666666666E-2</v>
      </c>
      <c r="LC26" s="72">
        <f>'План 1-2024'!EB26</f>
        <v>287</v>
      </c>
      <c r="LD26" s="72">
        <f>ФАКТ!DF17</f>
        <v>19</v>
      </c>
      <c r="LE26" s="73">
        <f>'План 1-2024'!EC26</f>
        <v>49080.156999999999</v>
      </c>
      <c r="LF26" s="73">
        <f>ФАКТ!DG17</f>
        <v>3249.2089999999998</v>
      </c>
      <c r="LG26" s="74">
        <f t="shared" si="196"/>
        <v>6.6202090592334492E-2</v>
      </c>
      <c r="LH26" s="169">
        <f>'План 1-2024'!ED26</f>
        <v>5</v>
      </c>
      <c r="LI26" s="139">
        <f>ФАКТ!DH17</f>
        <v>1</v>
      </c>
      <c r="LJ26" s="139">
        <f>'План 1-2024'!EE26</f>
        <v>1593.52</v>
      </c>
      <c r="LK26" s="139">
        <f>ФАКТ!DI17</f>
        <v>318.70400000000001</v>
      </c>
      <c r="LL26" s="74">
        <f t="shared" si="197"/>
        <v>0.2</v>
      </c>
      <c r="LM26" s="139">
        <f>'План 1-2024'!EF26</f>
        <v>315</v>
      </c>
      <c r="LN26" s="139">
        <f>ФАКТ!DJ17</f>
        <v>35</v>
      </c>
      <c r="LO26" s="135">
        <f>'План 1-2024'!EG26</f>
        <v>80682.524999999994</v>
      </c>
      <c r="LP26" s="140">
        <f>ФАКТ!DK17</f>
        <v>8964.7250000000004</v>
      </c>
      <c r="LQ26" s="74">
        <f t="shared" si="198"/>
        <v>0.1111111111111111</v>
      </c>
      <c r="LR26" s="169">
        <f>'План 1-2024'!EH26</f>
        <v>0</v>
      </c>
      <c r="LS26" s="139">
        <f>ФАКТ!DL17</f>
        <v>0</v>
      </c>
      <c r="LT26" s="135">
        <f>'План 1-2024'!EI26</f>
        <v>0</v>
      </c>
      <c r="LU26" s="135">
        <f>ФАКТ!DM17</f>
        <v>0</v>
      </c>
      <c r="LV26" s="74">
        <f t="shared" si="199"/>
        <v>0</v>
      </c>
      <c r="LW26" s="139">
        <f>'План 1-2024'!EJ26</f>
        <v>410</v>
      </c>
      <c r="LX26" s="139">
        <f>ФАКТ!DN17</f>
        <v>10</v>
      </c>
      <c r="LY26" s="135">
        <f>'План 1-2024'!EK26</f>
        <v>182612.36</v>
      </c>
      <c r="LZ26" s="135">
        <f>ФАКТ!DO17</f>
        <v>4453.96</v>
      </c>
      <c r="MA26" s="74">
        <f t="shared" si="200"/>
        <v>2.4390243902439025E-2</v>
      </c>
      <c r="MB26" s="139">
        <f>'План 1-2024'!EL26</f>
        <v>40</v>
      </c>
      <c r="MC26" s="139">
        <f>ФАКТ!DP17</f>
        <v>0</v>
      </c>
      <c r="MD26" s="135">
        <f>'План 1-2024'!EM26</f>
        <v>15712.96</v>
      </c>
      <c r="ME26" s="135">
        <f>ФАКТ!DQ17</f>
        <v>0</v>
      </c>
      <c r="MF26" s="74">
        <f t="shared" si="201"/>
        <v>0</v>
      </c>
      <c r="MG26" s="139">
        <f>'План 1-2024'!EN26</f>
        <v>0</v>
      </c>
      <c r="MH26" s="139">
        <f>ФАКТ!DR17</f>
        <v>0</v>
      </c>
      <c r="MI26" s="135">
        <f>'План 1-2024'!EO26</f>
        <v>0</v>
      </c>
      <c r="MJ26" s="135">
        <f>ФАКТ!DS17</f>
        <v>0</v>
      </c>
      <c r="MK26" s="74">
        <f t="shared" si="202"/>
        <v>0</v>
      </c>
      <c r="ML26" s="139">
        <f>'План 1-2024'!EP26</f>
        <v>0</v>
      </c>
      <c r="MM26" s="139">
        <f>ФАКТ!DT17</f>
        <v>0</v>
      </c>
      <c r="MN26" s="135">
        <f>'План 1-2024'!EQ26</f>
        <v>0</v>
      </c>
      <c r="MO26" s="135">
        <f>ФАКТ!DU17</f>
        <v>0</v>
      </c>
      <c r="MP26" s="74">
        <f t="shared" si="203"/>
        <v>0</v>
      </c>
      <c r="MQ26" s="139">
        <f>'План 1-2024'!ER26</f>
        <v>0</v>
      </c>
      <c r="MR26" s="139">
        <f>ФАКТ!DV17</f>
        <v>0</v>
      </c>
      <c r="MS26" s="135">
        <f>'План 1-2024'!ES26</f>
        <v>0</v>
      </c>
      <c r="MT26" s="135">
        <f>ФАКТ!DW17</f>
        <v>0</v>
      </c>
      <c r="MU26" s="190">
        <f t="shared" si="204"/>
        <v>0</v>
      </c>
      <c r="MV26" s="139">
        <f>'План 1-2024'!ET26</f>
        <v>0</v>
      </c>
      <c r="MW26" s="139">
        <f>ФАКТ!DX17</f>
        <v>0</v>
      </c>
      <c r="MX26" s="135">
        <f>'План 1-2024'!EU26</f>
        <v>0</v>
      </c>
      <c r="MY26" s="135">
        <f>ФАКТ!DY17</f>
        <v>0</v>
      </c>
      <c r="MZ26" s="74">
        <f t="shared" si="205"/>
        <v>0</v>
      </c>
      <c r="NA26" s="82">
        <f t="shared" si="206"/>
        <v>4117</v>
      </c>
      <c r="NB26" s="82">
        <f t="shared" si="207"/>
        <v>299</v>
      </c>
      <c r="NC26" s="73">
        <f t="shared" si="208"/>
        <v>921630.45200000005</v>
      </c>
      <c r="ND26" s="120">
        <f t="shared" si="209"/>
        <v>63146.391000000003</v>
      </c>
      <c r="NE26" s="110">
        <f>'План 1-2024'!EX26</f>
        <v>0</v>
      </c>
      <c r="NF26" s="75">
        <f>ФАКТ!DZ17</f>
        <v>0</v>
      </c>
      <c r="NG26" s="71">
        <f>'План 1-2024'!EY26</f>
        <v>0</v>
      </c>
      <c r="NH26" s="71">
        <f>ФАКТ!EA17</f>
        <v>0</v>
      </c>
      <c r="NI26" s="40">
        <f t="shared" si="210"/>
        <v>0</v>
      </c>
      <c r="NJ26" s="191">
        <f>'План 1-2024'!EZ26</f>
        <v>0</v>
      </c>
      <c r="NK26" s="141">
        <f>ФАКТ!EB17</f>
        <v>0</v>
      </c>
      <c r="NL26" s="141">
        <f>'План 1-2024'!FA26</f>
        <v>0</v>
      </c>
      <c r="NM26" s="141">
        <f>ФАКТ!EC17</f>
        <v>0</v>
      </c>
      <c r="NN26" s="40">
        <f t="shared" si="211"/>
        <v>0</v>
      </c>
      <c r="NO26" s="76">
        <f t="shared" si="212"/>
        <v>0</v>
      </c>
      <c r="NP26" s="76">
        <f t="shared" si="213"/>
        <v>0</v>
      </c>
      <c r="NQ26" s="77">
        <f t="shared" si="214"/>
        <v>0</v>
      </c>
      <c r="NR26" s="127">
        <f t="shared" si="215"/>
        <v>0</v>
      </c>
      <c r="NS26" s="110">
        <f>'План 1-2024'!FD26</f>
        <v>0</v>
      </c>
      <c r="NT26" s="75">
        <f>ФАКТ!ED17</f>
        <v>0</v>
      </c>
      <c r="NU26" s="71">
        <f>'План 1-2024'!FE26</f>
        <v>0</v>
      </c>
      <c r="NV26" s="71">
        <f>ФАКТ!EE17</f>
        <v>0</v>
      </c>
      <c r="NW26" s="40">
        <f t="shared" si="216"/>
        <v>0</v>
      </c>
      <c r="NX26" s="165">
        <f>'План 1-2024'!FF26</f>
        <v>0</v>
      </c>
      <c r="NY26" s="75">
        <f>ФАКТ!EF17</f>
        <v>0</v>
      </c>
      <c r="NZ26" s="71">
        <f>'План 1-2024'!FG26</f>
        <v>0</v>
      </c>
      <c r="OA26" s="71">
        <f>ФАКТ!EG17</f>
        <v>0</v>
      </c>
      <c r="OB26" s="40">
        <f t="shared" si="217"/>
        <v>0</v>
      </c>
      <c r="OC26" s="165">
        <f>'План 1-2024'!FH26</f>
        <v>0</v>
      </c>
      <c r="OD26" s="75">
        <f>ФАКТ!EH17</f>
        <v>0</v>
      </c>
      <c r="OE26" s="71">
        <f>'План 1-2024'!FI26</f>
        <v>0</v>
      </c>
      <c r="OF26" s="71">
        <f>ФАКТ!EI17</f>
        <v>0</v>
      </c>
      <c r="OG26" s="40">
        <f t="shared" si="218"/>
        <v>0</v>
      </c>
      <c r="OH26" s="165">
        <f>'План 1-2024'!FJ26</f>
        <v>0</v>
      </c>
      <c r="OI26" s="75">
        <f>ФАКТ!EJ17</f>
        <v>0</v>
      </c>
      <c r="OJ26" s="71">
        <f>'План 1-2024'!FK26</f>
        <v>0</v>
      </c>
      <c r="OK26" s="71">
        <f>ФАКТ!EK17</f>
        <v>0</v>
      </c>
      <c r="OL26" s="40">
        <f t="shared" si="219"/>
        <v>0</v>
      </c>
      <c r="OM26" s="165">
        <f>'План 1-2024'!FL26</f>
        <v>0</v>
      </c>
      <c r="ON26" s="75">
        <f>ФАКТ!EL17</f>
        <v>0</v>
      </c>
      <c r="OO26" s="71">
        <f>'План 1-2024'!FM26</f>
        <v>0</v>
      </c>
      <c r="OP26" s="71">
        <f>ФАКТ!EM17</f>
        <v>0</v>
      </c>
      <c r="OQ26" s="40">
        <f t="shared" si="220"/>
        <v>0</v>
      </c>
      <c r="OR26" s="165">
        <f>'План 1-2024'!FN26</f>
        <v>0</v>
      </c>
      <c r="OS26" s="75">
        <f>ФАКТ!EN17</f>
        <v>0</v>
      </c>
      <c r="OT26" s="71">
        <f>'План 1-2024'!FO26</f>
        <v>0</v>
      </c>
      <c r="OU26" s="71">
        <f>ФАКТ!EO17</f>
        <v>0</v>
      </c>
      <c r="OV26" s="40">
        <f t="shared" si="221"/>
        <v>0</v>
      </c>
      <c r="OW26" s="165">
        <f>'План 1-2024'!FP26</f>
        <v>0</v>
      </c>
      <c r="OX26" s="75">
        <f>ФАКТ!EP17</f>
        <v>0</v>
      </c>
      <c r="OY26" s="71">
        <f>'План 1-2024'!FQ26</f>
        <v>0</v>
      </c>
      <c r="OZ26" s="71">
        <f>ФАКТ!EQ17</f>
        <v>0</v>
      </c>
      <c r="PA26" s="40">
        <f t="shared" si="222"/>
        <v>0</v>
      </c>
      <c r="PB26" s="76">
        <f t="shared" si="223"/>
        <v>0</v>
      </c>
      <c r="PC26" s="76">
        <f t="shared" si="224"/>
        <v>0</v>
      </c>
      <c r="PD26" s="77">
        <f t="shared" si="225"/>
        <v>0</v>
      </c>
      <c r="PE26" s="127">
        <f t="shared" si="226"/>
        <v>0</v>
      </c>
      <c r="PF26" s="110">
        <f>'План 1-2024'!FT26</f>
        <v>0</v>
      </c>
      <c r="PG26" s="75">
        <f>ФАКТ!ER17</f>
        <v>0</v>
      </c>
      <c r="PH26" s="71">
        <f>'План 1-2024'!FU26</f>
        <v>0</v>
      </c>
      <c r="PI26" s="71">
        <f>ФАКТ!ES17</f>
        <v>0</v>
      </c>
      <c r="PJ26" s="40">
        <f t="shared" si="227"/>
        <v>0</v>
      </c>
      <c r="PK26" s="165">
        <f>'План 1-2024'!FV26</f>
        <v>0</v>
      </c>
      <c r="PL26" s="75">
        <f>ФАКТ!ET17</f>
        <v>0</v>
      </c>
      <c r="PM26" s="71">
        <f>'План 1-2024'!FW26</f>
        <v>0</v>
      </c>
      <c r="PN26" s="71">
        <f>ФАКТ!EU17</f>
        <v>0</v>
      </c>
      <c r="PO26" s="40">
        <f t="shared" si="228"/>
        <v>0</v>
      </c>
      <c r="PP26" s="165">
        <f>'План 1-2024'!FX26</f>
        <v>0</v>
      </c>
      <c r="PQ26" s="75">
        <f>ФАКТ!EV17</f>
        <v>0</v>
      </c>
      <c r="PR26" s="71">
        <f>'План 1-2024'!FY26</f>
        <v>0</v>
      </c>
      <c r="PS26" s="71">
        <f>ФАКТ!EW17</f>
        <v>0</v>
      </c>
      <c r="PT26" s="40">
        <f t="shared" si="229"/>
        <v>0</v>
      </c>
      <c r="PU26" s="76">
        <f t="shared" si="230"/>
        <v>0</v>
      </c>
      <c r="PV26" s="76">
        <f t="shared" si="231"/>
        <v>0</v>
      </c>
      <c r="PW26" s="77">
        <f t="shared" si="232"/>
        <v>0</v>
      </c>
      <c r="PX26" s="111">
        <f t="shared" si="233"/>
        <v>0</v>
      </c>
      <c r="PY26" s="119">
        <f>'План 1-2024'!GB26</f>
        <v>0</v>
      </c>
      <c r="PZ26" s="165">
        <f>ФАКТ!EX17</f>
        <v>0</v>
      </c>
      <c r="QA26" s="136">
        <f>'План 1-2024'!GC26</f>
        <v>0</v>
      </c>
      <c r="QB26" s="136">
        <f>ФАКТ!EY17</f>
        <v>0</v>
      </c>
      <c r="QC26" s="40">
        <f t="shared" si="234"/>
        <v>0</v>
      </c>
      <c r="QD26" s="76">
        <f>'План 1-2024'!GD26</f>
        <v>0</v>
      </c>
      <c r="QE26" s="76">
        <f>ФАКТ!EZ17</f>
        <v>0</v>
      </c>
      <c r="QF26" s="138">
        <f>'План 1-2024'!GE26</f>
        <v>0</v>
      </c>
      <c r="QG26" s="138">
        <f>ФАКТ!FA17</f>
        <v>0</v>
      </c>
      <c r="QH26" s="40">
        <f t="shared" si="235"/>
        <v>0</v>
      </c>
      <c r="QI26" s="76">
        <f t="shared" si="236"/>
        <v>0</v>
      </c>
      <c r="QJ26" s="76">
        <f t="shared" si="237"/>
        <v>0</v>
      </c>
      <c r="QK26" s="136">
        <f t="shared" si="238"/>
        <v>0</v>
      </c>
      <c r="QL26" s="162">
        <f t="shared" si="239"/>
        <v>0</v>
      </c>
      <c r="QM26" s="110">
        <f>'План 1-2024'!GH26</f>
        <v>0</v>
      </c>
      <c r="QN26" s="75">
        <f>ФАКТ!FB17</f>
        <v>0</v>
      </c>
      <c r="QO26" s="71">
        <f>'План 1-2024'!GI26</f>
        <v>0</v>
      </c>
      <c r="QP26" s="71">
        <f>ФАКТ!FC17</f>
        <v>0</v>
      </c>
      <c r="QQ26" s="121">
        <f t="shared" si="240"/>
        <v>0</v>
      </c>
      <c r="QR26" s="110">
        <f>'План 1-2024'!GJ26</f>
        <v>0</v>
      </c>
      <c r="QS26" s="75">
        <f>ФАКТ!FD17</f>
        <v>0</v>
      </c>
      <c r="QT26" s="71">
        <f>'План 1-2024'!GK26</f>
        <v>0</v>
      </c>
      <c r="QU26" s="71">
        <f>ФАКТ!FE17</f>
        <v>0</v>
      </c>
      <c r="QV26" s="40">
        <f t="shared" si="241"/>
        <v>0</v>
      </c>
      <c r="QW26" s="75">
        <f>'План 1-2024'!GL26</f>
        <v>0</v>
      </c>
      <c r="QX26" s="75">
        <f>ФАКТ!FF17</f>
        <v>0</v>
      </c>
      <c r="QY26" s="71">
        <f>'План 1-2024'!GM26</f>
        <v>0</v>
      </c>
      <c r="QZ26" s="71">
        <f>ФАКТ!FG17</f>
        <v>0</v>
      </c>
      <c r="RA26" s="40">
        <f t="shared" si="242"/>
        <v>0</v>
      </c>
      <c r="RB26" s="76">
        <f t="shared" si="243"/>
        <v>0</v>
      </c>
      <c r="RC26" s="76">
        <f t="shared" si="244"/>
        <v>0</v>
      </c>
      <c r="RD26" s="77">
        <f t="shared" si="245"/>
        <v>0</v>
      </c>
      <c r="RE26" s="127">
        <f t="shared" si="246"/>
        <v>0</v>
      </c>
    </row>
    <row r="27" spans="1:473" s="39" customFormat="1">
      <c r="A27" s="132">
        <v>630106</v>
      </c>
      <c r="B27" s="37">
        <v>6030</v>
      </c>
      <c r="C27" s="133" t="s">
        <v>42</v>
      </c>
      <c r="D27" s="72">
        <f t="shared" si="0"/>
        <v>14</v>
      </c>
      <c r="E27" s="72">
        <f t="shared" si="1"/>
        <v>0</v>
      </c>
      <c r="F27" s="73">
        <f t="shared" si="2"/>
        <v>2553.962</v>
      </c>
      <c r="G27" s="73">
        <f t="shared" si="3"/>
        <v>0</v>
      </c>
      <c r="H27" s="121">
        <f t="shared" si="105"/>
        <v>0</v>
      </c>
      <c r="I27" s="119">
        <f>'План 1-2024'!F27</f>
        <v>10</v>
      </c>
      <c r="J27" s="72">
        <f>ФАКТ!B18</f>
        <v>0</v>
      </c>
      <c r="K27" s="73">
        <f>'План 1-2024'!G27</f>
        <v>1587.27</v>
      </c>
      <c r="L27" s="73">
        <f>ФАКТ!C18</f>
        <v>0</v>
      </c>
      <c r="M27" s="74">
        <f t="shared" si="106"/>
        <v>0</v>
      </c>
      <c r="N27" s="72">
        <f>'План 1-2024'!H27</f>
        <v>4</v>
      </c>
      <c r="O27" s="72">
        <f>ФАКТ!D18</f>
        <v>0</v>
      </c>
      <c r="P27" s="73">
        <f>'План 1-2024'!I27</f>
        <v>966.69200000000001</v>
      </c>
      <c r="Q27" s="73">
        <f>ФАКТ!E18</f>
        <v>0</v>
      </c>
      <c r="R27" s="74">
        <f t="shared" si="107"/>
        <v>0</v>
      </c>
      <c r="S27" s="72">
        <f>'План 1-2024'!J27</f>
        <v>0</v>
      </c>
      <c r="T27" s="72">
        <f>ФАКТ!F18</f>
        <v>0</v>
      </c>
      <c r="U27" s="73">
        <f>'План 1-2024'!K27</f>
        <v>0</v>
      </c>
      <c r="V27" s="73">
        <f>ФАКТ!G18</f>
        <v>0</v>
      </c>
      <c r="W27" s="74">
        <f t="shared" si="108"/>
        <v>0</v>
      </c>
      <c r="X27" s="72">
        <f>[18]Лист1!$L$13</f>
        <v>0</v>
      </c>
      <c r="Y27" s="72">
        <f>ФАКТ!H18</f>
        <v>0</v>
      </c>
      <c r="Z27" s="73">
        <f>'План 1-2024'!M27</f>
        <v>0</v>
      </c>
      <c r="AA27" s="73">
        <f>ФАКТ!I18</f>
        <v>0</v>
      </c>
      <c r="AB27" s="74">
        <f t="shared" si="109"/>
        <v>0</v>
      </c>
      <c r="AC27" s="72">
        <f t="shared" si="110"/>
        <v>14</v>
      </c>
      <c r="AD27" s="72">
        <f t="shared" si="111"/>
        <v>0</v>
      </c>
      <c r="AE27" s="73">
        <f t="shared" si="112"/>
        <v>2553.962</v>
      </c>
      <c r="AF27" s="187">
        <f t="shared" si="113"/>
        <v>0</v>
      </c>
      <c r="AG27" s="110">
        <f>'План 1-2024'!P27</f>
        <v>0</v>
      </c>
      <c r="AH27" s="75">
        <f>ФАКТ!J18</f>
        <v>0</v>
      </c>
      <c r="AI27" s="71">
        <f>'План 1-2024'!Q27</f>
        <v>0</v>
      </c>
      <c r="AJ27" s="71">
        <f>ФАКТ!K18</f>
        <v>0</v>
      </c>
      <c r="AK27" s="121">
        <f t="shared" si="114"/>
        <v>0</v>
      </c>
      <c r="AL27" s="110">
        <f>'План 1-2024'!R27</f>
        <v>0</v>
      </c>
      <c r="AM27" s="75">
        <f>ФАКТ!L18</f>
        <v>0</v>
      </c>
      <c r="AN27" s="71">
        <f>'План 1-2024'!S27</f>
        <v>0</v>
      </c>
      <c r="AO27" s="71">
        <f>ФАКТ!M18</f>
        <v>0</v>
      </c>
      <c r="AP27" s="40">
        <f t="shared" si="115"/>
        <v>0</v>
      </c>
      <c r="AQ27" s="75">
        <f>'План 1-2024'!T27</f>
        <v>0</v>
      </c>
      <c r="AR27" s="75">
        <f>ФАКТ!N18</f>
        <v>0</v>
      </c>
      <c r="AS27" s="71">
        <f>'План 1-2024'!U27</f>
        <v>0</v>
      </c>
      <c r="AT27" s="71">
        <f>ФАКТ!O18</f>
        <v>0</v>
      </c>
      <c r="AU27" s="40">
        <f t="shared" si="116"/>
        <v>0</v>
      </c>
      <c r="AV27" s="76">
        <f t="shared" si="117"/>
        <v>0</v>
      </c>
      <c r="AW27" s="76">
        <f t="shared" si="118"/>
        <v>0</v>
      </c>
      <c r="AX27" s="77">
        <f t="shared" si="119"/>
        <v>0</v>
      </c>
      <c r="AY27" s="127">
        <f t="shared" si="120"/>
        <v>0</v>
      </c>
      <c r="AZ27" s="110">
        <f>'План 1-2024'!X27</f>
        <v>0</v>
      </c>
      <c r="BA27" s="75">
        <f>ФАКТ!P18</f>
        <v>0</v>
      </c>
      <c r="BB27" s="71">
        <f>'План 1-2024'!Y27</f>
        <v>0</v>
      </c>
      <c r="BC27" s="71">
        <f>ФАКТ!Q18</f>
        <v>0</v>
      </c>
      <c r="BD27" s="121">
        <f t="shared" si="121"/>
        <v>0</v>
      </c>
      <c r="BE27" s="110">
        <f>'План 1-2024'!Z27</f>
        <v>0</v>
      </c>
      <c r="BF27" s="75">
        <f>ФАКТ!R18</f>
        <v>0</v>
      </c>
      <c r="BG27" s="71">
        <f>'План 1-2024'!AA27</f>
        <v>0</v>
      </c>
      <c r="BH27" s="71">
        <f>ФАКТ!S18</f>
        <v>0</v>
      </c>
      <c r="BI27" s="121">
        <f t="shared" si="122"/>
        <v>0</v>
      </c>
      <c r="BJ27" s="110">
        <f>'План 1-2024'!AB27</f>
        <v>0</v>
      </c>
      <c r="BK27" s="75">
        <f>ФАКТ!T18</f>
        <v>0</v>
      </c>
      <c r="BL27" s="71">
        <f>'План 1-2024'!AC27</f>
        <v>0</v>
      </c>
      <c r="BM27" s="71">
        <f>ФАКТ!U18</f>
        <v>0</v>
      </c>
      <c r="BN27" s="40">
        <f t="shared" si="123"/>
        <v>0</v>
      </c>
      <c r="BO27" s="75">
        <f>'План 1-2024'!AD27</f>
        <v>0</v>
      </c>
      <c r="BP27" s="75">
        <f>ФАКТ!V18</f>
        <v>0</v>
      </c>
      <c r="BQ27" s="71">
        <f>'План 1-2024'!AE27</f>
        <v>0</v>
      </c>
      <c r="BR27" s="71">
        <f>ФАКТ!W18</f>
        <v>0</v>
      </c>
      <c r="BS27" s="40">
        <f t="shared" si="124"/>
        <v>0</v>
      </c>
      <c r="BT27" s="76">
        <f t="shared" si="125"/>
        <v>0</v>
      </c>
      <c r="BU27" s="76">
        <f t="shared" si="126"/>
        <v>0</v>
      </c>
      <c r="BV27" s="77">
        <f t="shared" si="127"/>
        <v>0</v>
      </c>
      <c r="BW27" s="111">
        <f t="shared" si="128"/>
        <v>0</v>
      </c>
      <c r="BX27" s="110">
        <f>'План 1-2024'!AH27</f>
        <v>0</v>
      </c>
      <c r="BY27" s="75">
        <f>ФАКТ!X18</f>
        <v>0</v>
      </c>
      <c r="BZ27" s="71">
        <f>'План 1-2024'!AI27</f>
        <v>0</v>
      </c>
      <c r="CA27" s="71">
        <f>ФАКТ!Y18</f>
        <v>0</v>
      </c>
      <c r="CB27" s="40">
        <f t="shared" si="129"/>
        <v>0</v>
      </c>
      <c r="CC27" s="75">
        <f>'План 1-2024'!AJ27</f>
        <v>0</v>
      </c>
      <c r="CD27" s="75">
        <f>ФАКТ!Z18</f>
        <v>0</v>
      </c>
      <c r="CE27" s="71">
        <f>'План 1-2024'!AK27</f>
        <v>0</v>
      </c>
      <c r="CF27" s="71">
        <f>ФАКТ!AA18</f>
        <v>0</v>
      </c>
      <c r="CG27" s="40">
        <f t="shared" si="130"/>
        <v>0</v>
      </c>
      <c r="CH27" s="75">
        <f>'План 1-2024'!AL27</f>
        <v>0</v>
      </c>
      <c r="CI27" s="75">
        <f>ФАКТ!AB18</f>
        <v>0</v>
      </c>
      <c r="CJ27" s="71">
        <f>'План 1-2024'!AM27</f>
        <v>0</v>
      </c>
      <c r="CK27" s="71">
        <f>ФАКТ!AC18</f>
        <v>0</v>
      </c>
      <c r="CL27" s="40">
        <f t="shared" si="131"/>
        <v>0</v>
      </c>
      <c r="CM27" s="75">
        <f>'План 1-2024'!AN27</f>
        <v>0</v>
      </c>
      <c r="CN27" s="75">
        <f>ФАКТ!AD18</f>
        <v>0</v>
      </c>
      <c r="CO27" s="71">
        <f>'План 1-2024'!AO27</f>
        <v>0</v>
      </c>
      <c r="CP27" s="71">
        <f>ФАКТ!AE18</f>
        <v>0</v>
      </c>
      <c r="CQ27" s="40">
        <f t="shared" si="132"/>
        <v>0</v>
      </c>
      <c r="CR27" s="75">
        <f>'План 1-2024'!AP27</f>
        <v>0</v>
      </c>
      <c r="CS27" s="75">
        <f>ФАКТ!AF18</f>
        <v>0</v>
      </c>
      <c r="CT27" s="71">
        <f>'План 1-2024'!AQ27</f>
        <v>0</v>
      </c>
      <c r="CU27" s="71">
        <f>ФАКТ!AG18</f>
        <v>0</v>
      </c>
      <c r="CV27" s="40">
        <f t="shared" si="133"/>
        <v>0</v>
      </c>
      <c r="CW27" s="75">
        <f>'План 1-2024'!AR27</f>
        <v>0</v>
      </c>
      <c r="CX27" s="75">
        <f>ФАКТ!AH18</f>
        <v>0</v>
      </c>
      <c r="CY27" s="71">
        <f>'План 1-2024'!AS27</f>
        <v>0</v>
      </c>
      <c r="CZ27" s="71">
        <f>ФАКТ!AI18</f>
        <v>0</v>
      </c>
      <c r="DA27" s="40">
        <f t="shared" si="134"/>
        <v>0</v>
      </c>
      <c r="DB27" s="76">
        <f t="shared" si="135"/>
        <v>0</v>
      </c>
      <c r="DC27" s="76">
        <f t="shared" si="136"/>
        <v>0</v>
      </c>
      <c r="DD27" s="77">
        <f t="shared" si="137"/>
        <v>0</v>
      </c>
      <c r="DE27" s="127">
        <f t="shared" si="138"/>
        <v>0</v>
      </c>
      <c r="DF27" s="110">
        <f>'План 1-2024'!AV27</f>
        <v>0</v>
      </c>
      <c r="DG27" s="75">
        <f>ФАКТ!AJ18</f>
        <v>0</v>
      </c>
      <c r="DH27" s="71">
        <f>'План 1-2024'!AW27</f>
        <v>0</v>
      </c>
      <c r="DI27" s="71">
        <f>ФАКТ!AK18</f>
        <v>0</v>
      </c>
      <c r="DJ27" s="40">
        <f t="shared" si="139"/>
        <v>0</v>
      </c>
      <c r="DK27" s="75">
        <f>'План 1-2024'!AX27</f>
        <v>0</v>
      </c>
      <c r="DL27" s="75">
        <f>ФАКТ!AL18</f>
        <v>0</v>
      </c>
      <c r="DM27" s="71">
        <f>'План 1-2024'!AY27</f>
        <v>0</v>
      </c>
      <c r="DN27" s="71">
        <f>ФАКТ!AM18</f>
        <v>0</v>
      </c>
      <c r="DO27" s="40">
        <f t="shared" si="140"/>
        <v>0</v>
      </c>
      <c r="DP27" s="76">
        <f t="shared" si="141"/>
        <v>0</v>
      </c>
      <c r="DQ27" s="76">
        <f t="shared" si="142"/>
        <v>0</v>
      </c>
      <c r="DR27" s="77">
        <f t="shared" si="143"/>
        <v>0</v>
      </c>
      <c r="DS27" s="127">
        <f t="shared" si="144"/>
        <v>0</v>
      </c>
      <c r="DT27" s="110">
        <f>'План 1-2024'!BB27</f>
        <v>0</v>
      </c>
      <c r="DU27" s="75">
        <f>ФАКТ!AN18</f>
        <v>0</v>
      </c>
      <c r="DV27" s="71">
        <f>'План 1-2024'!BC27</f>
        <v>0</v>
      </c>
      <c r="DW27" s="71">
        <f>ФАКТ!AO18</f>
        <v>0</v>
      </c>
      <c r="DX27" s="40">
        <f t="shared" si="145"/>
        <v>0</v>
      </c>
      <c r="DY27" s="75">
        <f>'План 1-2024'!BD27</f>
        <v>0</v>
      </c>
      <c r="DZ27" s="75">
        <f>ФАКТ!AP18</f>
        <v>0</v>
      </c>
      <c r="EA27" s="71">
        <f>'План 1-2024'!BE27</f>
        <v>0</v>
      </c>
      <c r="EB27" s="71">
        <f>ФАКТ!AQ18</f>
        <v>0</v>
      </c>
      <c r="EC27" s="40">
        <f t="shared" si="146"/>
        <v>0</v>
      </c>
      <c r="ED27" s="75">
        <f>'План 1-2024'!BF27</f>
        <v>0</v>
      </c>
      <c r="EE27" s="75">
        <f>ФАКТ!AR18</f>
        <v>0</v>
      </c>
      <c r="EF27" s="71">
        <f>'План 1-2024'!BG27</f>
        <v>0</v>
      </c>
      <c r="EG27" s="71">
        <f>ФАКТ!AS18</f>
        <v>0</v>
      </c>
      <c r="EH27" s="40">
        <f t="shared" si="147"/>
        <v>0</v>
      </c>
      <c r="EI27" s="75">
        <f>'План 1-2024'!BH27</f>
        <v>0</v>
      </c>
      <c r="EJ27" s="75">
        <f>ФАКТ!AT18</f>
        <v>0</v>
      </c>
      <c r="EK27" s="71">
        <f>'План 1-2024'!BI27</f>
        <v>0</v>
      </c>
      <c r="EL27" s="71">
        <f>ФАКТ!AU18</f>
        <v>0</v>
      </c>
      <c r="EM27" s="40">
        <f t="shared" si="148"/>
        <v>0</v>
      </c>
      <c r="EN27" s="75">
        <f>'План 1-2024'!BJ27</f>
        <v>0</v>
      </c>
      <c r="EO27" s="75">
        <f>ФАКТ!AV18</f>
        <v>0</v>
      </c>
      <c r="EP27" s="71">
        <f>'План 1-2024'!BK27</f>
        <v>0</v>
      </c>
      <c r="EQ27" s="71">
        <f>ФАКТ!AW18</f>
        <v>0</v>
      </c>
      <c r="ER27" s="40">
        <f t="shared" si="149"/>
        <v>0</v>
      </c>
      <c r="ES27" s="75">
        <f>'План 1-2024'!BL27</f>
        <v>0</v>
      </c>
      <c r="ET27" s="75">
        <f>ФАКТ!AX18</f>
        <v>0</v>
      </c>
      <c r="EU27" s="71">
        <f>'План 1-2024'!BM27</f>
        <v>0</v>
      </c>
      <c r="EV27" s="71">
        <f>ФАКТ!AY18</f>
        <v>0</v>
      </c>
      <c r="EW27" s="40">
        <f t="shared" si="150"/>
        <v>0</v>
      </c>
      <c r="EX27" s="76">
        <f>'План 1-2024'!BN27</f>
        <v>0</v>
      </c>
      <c r="EY27" s="76">
        <f>ФАКТ!AZ18</f>
        <v>0</v>
      </c>
      <c r="EZ27" s="137">
        <f>'План 1-2024'!BO27</f>
        <v>0</v>
      </c>
      <c r="FA27" s="76">
        <f>ФАКТ!BA18</f>
        <v>0</v>
      </c>
      <c r="FB27" s="40">
        <f t="shared" si="151"/>
        <v>0</v>
      </c>
      <c r="FC27" s="76">
        <f t="shared" si="152"/>
        <v>0</v>
      </c>
      <c r="FD27" s="76">
        <f t="shared" si="153"/>
        <v>0</v>
      </c>
      <c r="FE27" s="136">
        <f t="shared" si="154"/>
        <v>0</v>
      </c>
      <c r="FF27" s="128">
        <f t="shared" si="155"/>
        <v>0</v>
      </c>
      <c r="FG27" s="110">
        <f>'План 1-2024'!BR27</f>
        <v>0</v>
      </c>
      <c r="FH27" s="75">
        <f>ФАКТ!BB18</f>
        <v>0</v>
      </c>
      <c r="FI27" s="71">
        <f>'План 1-2024'!BS27</f>
        <v>0</v>
      </c>
      <c r="FJ27" s="71">
        <f>ФАКТ!BC18</f>
        <v>0</v>
      </c>
      <c r="FK27" s="40">
        <f t="shared" si="156"/>
        <v>0</v>
      </c>
      <c r="FL27" s="75">
        <f>'План 1-2024'!BT27</f>
        <v>0</v>
      </c>
      <c r="FM27" s="75">
        <f>ФАКТ!BD18</f>
        <v>0</v>
      </c>
      <c r="FN27" s="71">
        <f>'План 1-2024'!BU27</f>
        <v>0</v>
      </c>
      <c r="FO27" s="71">
        <f>ФАКТ!BE18</f>
        <v>0</v>
      </c>
      <c r="FP27" s="40">
        <f t="shared" si="157"/>
        <v>0</v>
      </c>
      <c r="FQ27" s="75">
        <f>'План 1-2024'!BV27</f>
        <v>0</v>
      </c>
      <c r="FR27" s="75">
        <f>ФАКТ!BF18</f>
        <v>0</v>
      </c>
      <c r="FS27" s="71">
        <f>'План 1-2024'!BW27</f>
        <v>0</v>
      </c>
      <c r="FT27" s="71">
        <f>ФАКТ!BG18</f>
        <v>0</v>
      </c>
      <c r="FU27" s="40">
        <f t="shared" si="158"/>
        <v>0</v>
      </c>
      <c r="FV27" s="76">
        <f t="shared" si="159"/>
        <v>0</v>
      </c>
      <c r="FW27" s="76">
        <f t="shared" si="160"/>
        <v>0</v>
      </c>
      <c r="FX27" s="71">
        <f t="shared" si="161"/>
        <v>0</v>
      </c>
      <c r="FY27" s="127">
        <f t="shared" si="162"/>
        <v>0</v>
      </c>
      <c r="FZ27" s="110">
        <f>'План 1-2024'!BZ27</f>
        <v>0</v>
      </c>
      <c r="GA27" s="75">
        <f>ФАКТ!BH18</f>
        <v>0</v>
      </c>
      <c r="GB27" s="71">
        <f>'План 1-2024'!CA27</f>
        <v>0</v>
      </c>
      <c r="GC27" s="71">
        <f>ФАКТ!BI18</f>
        <v>0</v>
      </c>
      <c r="GD27" s="40">
        <f t="shared" si="163"/>
        <v>0</v>
      </c>
      <c r="GE27" s="75">
        <f>'План 1-2024'!CB27</f>
        <v>0</v>
      </c>
      <c r="GF27" s="75">
        <f>ФАКТ!BJ18</f>
        <v>0</v>
      </c>
      <c r="GG27" s="71">
        <f>'План 1-2024'!CC27</f>
        <v>0</v>
      </c>
      <c r="GH27" s="71">
        <f>ФАКТ!BK18</f>
        <v>0</v>
      </c>
      <c r="GI27" s="40">
        <f t="shared" si="164"/>
        <v>0</v>
      </c>
      <c r="GJ27" s="75">
        <f>'План 1-2024'!CD27</f>
        <v>0</v>
      </c>
      <c r="GK27" s="75">
        <f>ФАКТ!BL18</f>
        <v>0</v>
      </c>
      <c r="GL27" s="75">
        <f>'План 1-2024'!CG27</f>
        <v>0</v>
      </c>
      <c r="GM27" s="75">
        <f>ФАКТ!BM18</f>
        <v>0</v>
      </c>
      <c r="GN27" s="40">
        <f t="shared" si="165"/>
        <v>0</v>
      </c>
      <c r="GO27" s="75">
        <f>'План 1-2024'!CF27</f>
        <v>0</v>
      </c>
      <c r="GP27" s="75">
        <f>ФАКТ!BN18</f>
        <v>0</v>
      </c>
      <c r="GQ27" s="75">
        <f>'План 1-2024'!CG27</f>
        <v>0</v>
      </c>
      <c r="GR27" s="75">
        <f>ФАКТ!BO18</f>
        <v>0</v>
      </c>
      <c r="GS27" s="40">
        <f t="shared" si="166"/>
        <v>0</v>
      </c>
      <c r="GT27" s="76">
        <f t="shared" si="167"/>
        <v>0</v>
      </c>
      <c r="GU27" s="76">
        <f t="shared" si="168"/>
        <v>0</v>
      </c>
      <c r="GV27" s="77">
        <f t="shared" si="169"/>
        <v>0</v>
      </c>
      <c r="GW27" s="78">
        <f t="shared" si="170"/>
        <v>0</v>
      </c>
      <c r="GX27" s="110">
        <f>'План 1-2024'!CJ27</f>
        <v>0</v>
      </c>
      <c r="GY27" s="75">
        <f>ФАКТ!BP18</f>
        <v>0</v>
      </c>
      <c r="GZ27" s="71">
        <f>'План 1-2024'!CK27</f>
        <v>0</v>
      </c>
      <c r="HA27" s="71">
        <f>ФАКТ!BQ18</f>
        <v>0</v>
      </c>
      <c r="HB27" s="40">
        <f t="shared" si="171"/>
        <v>0</v>
      </c>
      <c r="HC27" s="165">
        <f>'План 1-2024'!CL27</f>
        <v>0</v>
      </c>
      <c r="HD27" s="75">
        <f>ФАКТ!BR18</f>
        <v>0</v>
      </c>
      <c r="HE27" s="71">
        <f>'План 1-2024'!CM27</f>
        <v>0</v>
      </c>
      <c r="HF27" s="71">
        <f>ФАКТ!BS18</f>
        <v>0</v>
      </c>
      <c r="HG27" s="40">
        <f t="shared" si="172"/>
        <v>0</v>
      </c>
      <c r="HH27" s="165">
        <f>'План 1-2024'!CN27</f>
        <v>0</v>
      </c>
      <c r="HI27" s="75">
        <f>ФАКТ!BT18</f>
        <v>0</v>
      </c>
      <c r="HJ27" s="71">
        <f>'План 1-2024'!CO27</f>
        <v>0</v>
      </c>
      <c r="HK27" s="71">
        <f>ФАКТ!BU18</f>
        <v>0</v>
      </c>
      <c r="HL27" s="40">
        <f t="shared" si="173"/>
        <v>0</v>
      </c>
      <c r="HM27" s="165">
        <f>'План 1-2024'!CP27</f>
        <v>0</v>
      </c>
      <c r="HN27" s="75">
        <f>ФАКТ!BV18</f>
        <v>0</v>
      </c>
      <c r="HO27" s="71">
        <f>'План 1-2024'!CQ27</f>
        <v>0</v>
      </c>
      <c r="HP27" s="71">
        <f>ФАКТ!BW18</f>
        <v>0</v>
      </c>
      <c r="HQ27" s="167">
        <f t="shared" si="174"/>
        <v>0</v>
      </c>
      <c r="HR27" s="75">
        <f>'План 1-2024'!CR27</f>
        <v>0</v>
      </c>
      <c r="HS27" s="71">
        <f>ФАКТ!BX18</f>
        <v>0</v>
      </c>
      <c r="HT27" s="71">
        <f>'План 1-2024'!CS27</f>
        <v>0</v>
      </c>
      <c r="HU27" s="71">
        <f>ФАКТ!BY18</f>
        <v>0</v>
      </c>
      <c r="HV27" s="40">
        <f t="shared" si="175"/>
        <v>0</v>
      </c>
      <c r="HW27" s="75">
        <f>'План 1-2024'!CT27</f>
        <v>0</v>
      </c>
      <c r="HX27" s="71">
        <f>ФАКТ!BZ18</f>
        <v>0</v>
      </c>
      <c r="HY27" s="71">
        <f>'План 1-2024'!CU27</f>
        <v>0</v>
      </c>
      <c r="HZ27" s="71">
        <f>ФАКТ!CA18</f>
        <v>0</v>
      </c>
      <c r="IA27" s="40">
        <f t="shared" si="176"/>
        <v>0</v>
      </c>
      <c r="IB27" s="75">
        <f>'План 1-2024'!CV27</f>
        <v>0</v>
      </c>
      <c r="IC27" s="71">
        <f>ФАКТ!CB18</f>
        <v>0</v>
      </c>
      <c r="ID27" s="71">
        <f>'План 1-2024'!CW27</f>
        <v>0</v>
      </c>
      <c r="IE27" s="71">
        <f>ФАКТ!CC18</f>
        <v>0</v>
      </c>
      <c r="IF27" s="188">
        <f t="shared" si="177"/>
        <v>0</v>
      </c>
      <c r="IG27" s="75">
        <f>'План 1-2024'!CX27</f>
        <v>0</v>
      </c>
      <c r="IH27" s="71">
        <f>ФАКТ!CD18</f>
        <v>0</v>
      </c>
      <c r="II27" s="71">
        <f>'План 1-2024'!CY27</f>
        <v>0</v>
      </c>
      <c r="IJ27" s="71">
        <f>ФАКТ!CE18</f>
        <v>0</v>
      </c>
      <c r="IK27" s="40">
        <f t="shared" si="178"/>
        <v>0</v>
      </c>
      <c r="IL27" s="75">
        <f t="shared" si="179"/>
        <v>0</v>
      </c>
      <c r="IM27" s="75">
        <f t="shared" si="180"/>
        <v>0</v>
      </c>
      <c r="IN27" s="136">
        <f t="shared" si="181"/>
        <v>0</v>
      </c>
      <c r="IO27" s="134">
        <f t="shared" si="182"/>
        <v>0</v>
      </c>
      <c r="IP27" s="110">
        <f>'План 1-2024'!DB27</f>
        <v>0</v>
      </c>
      <c r="IQ27" s="75">
        <f>ФАКТ!CF18</f>
        <v>0</v>
      </c>
      <c r="IR27" s="71">
        <f>'План 1-2024'!DC27</f>
        <v>0</v>
      </c>
      <c r="IS27" s="71">
        <f>ФАКТ!CG18</f>
        <v>0</v>
      </c>
      <c r="IT27" s="121">
        <f t="shared" si="183"/>
        <v>0</v>
      </c>
      <c r="IU27" s="119">
        <f>'План 1-2024'!DD27</f>
        <v>0</v>
      </c>
      <c r="IV27" s="72">
        <f>ФАКТ!CH18</f>
        <v>0</v>
      </c>
      <c r="IW27" s="73">
        <f>'План 1-2024'!DE27</f>
        <v>0</v>
      </c>
      <c r="IX27" s="73">
        <f>ФАКТ!CI18</f>
        <v>0</v>
      </c>
      <c r="IY27" s="74">
        <f t="shared" si="184"/>
        <v>0</v>
      </c>
      <c r="IZ27" s="164">
        <f>'План 1-2024'!DF27</f>
        <v>0</v>
      </c>
      <c r="JA27" s="72">
        <f>ФАКТ!CJ18</f>
        <v>0</v>
      </c>
      <c r="JB27" s="73">
        <f>'План 1-2024'!DG27</f>
        <v>0</v>
      </c>
      <c r="JC27" s="73">
        <f>ФАКТ!CK18</f>
        <v>0</v>
      </c>
      <c r="JD27" s="74">
        <f t="shared" si="185"/>
        <v>0</v>
      </c>
      <c r="JE27" s="164">
        <f>'План 1-2024'!DH27</f>
        <v>0</v>
      </c>
      <c r="JF27" s="72">
        <f>ФАКТ!CL18</f>
        <v>0</v>
      </c>
      <c r="JG27" s="73">
        <f>'План 1-2024'!DI27</f>
        <v>0</v>
      </c>
      <c r="JH27" s="73">
        <f>ФАКТ!CM18</f>
        <v>0</v>
      </c>
      <c r="JI27" s="74">
        <f t="shared" si="186"/>
        <v>0</v>
      </c>
      <c r="JJ27" s="164">
        <f>'План 1-2024'!DJ27</f>
        <v>0</v>
      </c>
      <c r="JK27" s="72">
        <f>ФАКТ!CN18</f>
        <v>0</v>
      </c>
      <c r="JL27" s="73">
        <f>'План 1-2024'!DK27</f>
        <v>0</v>
      </c>
      <c r="JM27" s="73">
        <f>ФАКТ!CO18</f>
        <v>0</v>
      </c>
      <c r="JN27" s="74">
        <f t="shared" si="187"/>
        <v>0</v>
      </c>
      <c r="JO27" s="164">
        <f>'План 1-2024'!DL27</f>
        <v>0</v>
      </c>
      <c r="JP27" s="72">
        <f>ФАКТ!CP18</f>
        <v>0</v>
      </c>
      <c r="JQ27" s="73">
        <f>'План 1-2024'!DM27</f>
        <v>0</v>
      </c>
      <c r="JR27" s="73">
        <f>ФАКТ!CQ18</f>
        <v>0</v>
      </c>
      <c r="JS27" s="74">
        <f t="shared" si="188"/>
        <v>0</v>
      </c>
      <c r="JT27" s="164">
        <f>'План 1-2024'!DN27</f>
        <v>0</v>
      </c>
      <c r="JU27" s="72">
        <f>ФАКТ!CR18</f>
        <v>0</v>
      </c>
      <c r="JV27" s="73">
        <f>'План 1-2024'!DO27</f>
        <v>0</v>
      </c>
      <c r="JW27" s="73">
        <f>ФАКТ!CS18</f>
        <v>0</v>
      </c>
      <c r="JX27" s="74">
        <f t="shared" si="189"/>
        <v>0</v>
      </c>
      <c r="JY27" s="164">
        <f>'План 1-2024'!DP27</f>
        <v>0</v>
      </c>
      <c r="JZ27" s="72">
        <f>ФАКТ!CT18</f>
        <v>0</v>
      </c>
      <c r="KA27" s="73">
        <f>'План 1-2024'!DQ27</f>
        <v>0</v>
      </c>
      <c r="KB27" s="73">
        <f>ФАКТ!CU18</f>
        <v>0</v>
      </c>
      <c r="KC27" s="74">
        <f t="shared" si="190"/>
        <v>0</v>
      </c>
      <c r="KD27" s="164">
        <f>'План 1-2024'!DR27</f>
        <v>0</v>
      </c>
      <c r="KE27" s="72">
        <f>ФАКТ!CV18</f>
        <v>0</v>
      </c>
      <c r="KF27" s="73">
        <f>'План 1-2024'!DS27</f>
        <v>0</v>
      </c>
      <c r="KG27" s="73">
        <f>ФАКТ!CW18</f>
        <v>0</v>
      </c>
      <c r="KH27" s="74">
        <f t="shared" si="191"/>
        <v>0</v>
      </c>
      <c r="KI27" s="164">
        <f>'План 1-2024'!DT27</f>
        <v>0</v>
      </c>
      <c r="KJ27" s="72">
        <f>ФАКТ!CX18</f>
        <v>0</v>
      </c>
      <c r="KK27" s="73">
        <f>'План 1-2024'!DU27</f>
        <v>0</v>
      </c>
      <c r="KL27" s="73">
        <f>ФАКТ!CY18</f>
        <v>0</v>
      </c>
      <c r="KM27" s="74">
        <f t="shared" si="192"/>
        <v>0</v>
      </c>
      <c r="KN27" s="164">
        <f>'План 1-2024'!DV27</f>
        <v>0</v>
      </c>
      <c r="KO27" s="72">
        <f>ФАКТ!CZ18</f>
        <v>0</v>
      </c>
      <c r="KP27" s="73">
        <f>'План 1-2024'!DW27</f>
        <v>0</v>
      </c>
      <c r="KQ27" s="73">
        <f>ФАКТ!DA18</f>
        <v>0</v>
      </c>
      <c r="KR27" s="74">
        <f t="shared" si="193"/>
        <v>0</v>
      </c>
      <c r="KS27" s="164">
        <f>'План 1-2024'!DX27</f>
        <v>0</v>
      </c>
      <c r="KT27" s="72">
        <f>ФАКТ!DB18</f>
        <v>0</v>
      </c>
      <c r="KU27" s="73">
        <f>'План 1-2024'!DY27</f>
        <v>0</v>
      </c>
      <c r="KV27" s="73">
        <f>ФАКТ!DC18</f>
        <v>0</v>
      </c>
      <c r="KW27" s="74">
        <f t="shared" si="194"/>
        <v>0</v>
      </c>
      <c r="KX27" s="164">
        <f>'План 1-2024'!DZ27</f>
        <v>0</v>
      </c>
      <c r="KY27" s="72">
        <f>ФАКТ!DD18</f>
        <v>0</v>
      </c>
      <c r="KZ27" s="73">
        <f>'План 1-2024'!EA27</f>
        <v>0</v>
      </c>
      <c r="LA27" s="73">
        <f>ФАКТ!DE18</f>
        <v>0</v>
      </c>
      <c r="LB27" s="74">
        <f t="shared" si="195"/>
        <v>0</v>
      </c>
      <c r="LC27" s="72">
        <f>'План 1-2024'!EB27</f>
        <v>0</v>
      </c>
      <c r="LD27" s="72">
        <f>ФАКТ!DF18</f>
        <v>0</v>
      </c>
      <c r="LE27" s="73">
        <f>'План 1-2024'!EC27</f>
        <v>0</v>
      </c>
      <c r="LF27" s="73">
        <f>ФАКТ!DG18</f>
        <v>0</v>
      </c>
      <c r="LG27" s="74">
        <f t="shared" si="196"/>
        <v>0</v>
      </c>
      <c r="LH27" s="169">
        <f>'План 1-2024'!ED27</f>
        <v>0</v>
      </c>
      <c r="LI27" s="139">
        <f>ФАКТ!DH18</f>
        <v>0</v>
      </c>
      <c r="LJ27" s="139">
        <f>'План 1-2024'!EE27</f>
        <v>0</v>
      </c>
      <c r="LK27" s="139">
        <f>ФАКТ!DI18</f>
        <v>0</v>
      </c>
      <c r="LL27" s="74">
        <f t="shared" si="197"/>
        <v>0</v>
      </c>
      <c r="LM27" s="139">
        <f>'План 1-2024'!EF27</f>
        <v>0</v>
      </c>
      <c r="LN27" s="139">
        <f>ФАКТ!DJ18</f>
        <v>0</v>
      </c>
      <c r="LO27" s="135">
        <f>'План 1-2024'!EG27</f>
        <v>0</v>
      </c>
      <c r="LP27" s="140">
        <f>ФАКТ!DK18</f>
        <v>0</v>
      </c>
      <c r="LQ27" s="74">
        <f t="shared" si="198"/>
        <v>0</v>
      </c>
      <c r="LR27" s="169">
        <f>'План 1-2024'!EH27</f>
        <v>0</v>
      </c>
      <c r="LS27" s="139">
        <f>ФАКТ!DL18</f>
        <v>0</v>
      </c>
      <c r="LT27" s="135">
        <f>'План 1-2024'!EI27</f>
        <v>0</v>
      </c>
      <c r="LU27" s="135">
        <f>ФАКТ!DM18</f>
        <v>0</v>
      </c>
      <c r="LV27" s="74">
        <f t="shared" si="199"/>
        <v>0</v>
      </c>
      <c r="LW27" s="139">
        <f>'План 1-2024'!EJ27</f>
        <v>0</v>
      </c>
      <c r="LX27" s="139">
        <f>ФАКТ!DN18</f>
        <v>0</v>
      </c>
      <c r="LY27" s="135">
        <f>'План 1-2024'!EK27</f>
        <v>0</v>
      </c>
      <c r="LZ27" s="135">
        <f>ФАКТ!DO18</f>
        <v>0</v>
      </c>
      <c r="MA27" s="74">
        <f t="shared" si="200"/>
        <v>0</v>
      </c>
      <c r="MB27" s="139">
        <f>'План 1-2024'!EL27</f>
        <v>0</v>
      </c>
      <c r="MC27" s="139">
        <f>ФАКТ!DP18</f>
        <v>0</v>
      </c>
      <c r="MD27" s="135">
        <f>'План 1-2024'!EM27</f>
        <v>0</v>
      </c>
      <c r="ME27" s="135">
        <f>ФАКТ!DQ18</f>
        <v>0</v>
      </c>
      <c r="MF27" s="74">
        <f t="shared" si="201"/>
        <v>0</v>
      </c>
      <c r="MG27" s="139">
        <f>'План 1-2024'!EN27</f>
        <v>0</v>
      </c>
      <c r="MH27" s="139">
        <f>ФАКТ!DR18</f>
        <v>0</v>
      </c>
      <c r="MI27" s="135">
        <f>'План 1-2024'!EO27</f>
        <v>0</v>
      </c>
      <c r="MJ27" s="135">
        <f>ФАКТ!DS18</f>
        <v>0</v>
      </c>
      <c r="MK27" s="74">
        <f t="shared" si="202"/>
        <v>0</v>
      </c>
      <c r="ML27" s="139">
        <f>'План 1-2024'!EP27</f>
        <v>0</v>
      </c>
      <c r="MM27" s="139">
        <f>ФАКТ!DT18</f>
        <v>0</v>
      </c>
      <c r="MN27" s="135">
        <f>'План 1-2024'!EQ27</f>
        <v>0</v>
      </c>
      <c r="MO27" s="135">
        <f>ФАКТ!DU18</f>
        <v>0</v>
      </c>
      <c r="MP27" s="74">
        <f t="shared" si="203"/>
        <v>0</v>
      </c>
      <c r="MQ27" s="139">
        <f>'План 1-2024'!ER27</f>
        <v>0</v>
      </c>
      <c r="MR27" s="139">
        <f>ФАКТ!DV18</f>
        <v>0</v>
      </c>
      <c r="MS27" s="135">
        <f>'План 1-2024'!ES27</f>
        <v>0</v>
      </c>
      <c r="MT27" s="135">
        <f>ФАКТ!DW18</f>
        <v>0</v>
      </c>
      <c r="MU27" s="190">
        <f t="shared" si="204"/>
        <v>0</v>
      </c>
      <c r="MV27" s="139">
        <f>'План 1-2024'!ET27</f>
        <v>0</v>
      </c>
      <c r="MW27" s="139">
        <f>ФАКТ!DX18</f>
        <v>0</v>
      </c>
      <c r="MX27" s="135">
        <f>'План 1-2024'!EU27</f>
        <v>0</v>
      </c>
      <c r="MY27" s="135">
        <f>ФАКТ!DY18</f>
        <v>0</v>
      </c>
      <c r="MZ27" s="74">
        <f t="shared" si="205"/>
        <v>0</v>
      </c>
      <c r="NA27" s="82">
        <f t="shared" si="206"/>
        <v>0</v>
      </c>
      <c r="NB27" s="82">
        <f t="shared" si="207"/>
        <v>0</v>
      </c>
      <c r="NC27" s="73">
        <f t="shared" si="208"/>
        <v>0</v>
      </c>
      <c r="ND27" s="120">
        <f t="shared" si="209"/>
        <v>0</v>
      </c>
      <c r="NE27" s="110">
        <f>'План 1-2024'!EX27</f>
        <v>0</v>
      </c>
      <c r="NF27" s="75">
        <f>ФАКТ!DZ18</f>
        <v>0</v>
      </c>
      <c r="NG27" s="71">
        <f>'План 1-2024'!EY27</f>
        <v>0</v>
      </c>
      <c r="NH27" s="71">
        <f>ФАКТ!EA18</f>
        <v>0</v>
      </c>
      <c r="NI27" s="40">
        <f t="shared" si="210"/>
        <v>0</v>
      </c>
      <c r="NJ27" s="191">
        <f>'План 1-2024'!EZ27</f>
        <v>0</v>
      </c>
      <c r="NK27" s="141">
        <f>ФАКТ!EB18</f>
        <v>0</v>
      </c>
      <c r="NL27" s="141">
        <f>'План 1-2024'!FA27</f>
        <v>0</v>
      </c>
      <c r="NM27" s="141">
        <f>ФАКТ!EC18</f>
        <v>0</v>
      </c>
      <c r="NN27" s="40">
        <f t="shared" si="211"/>
        <v>0</v>
      </c>
      <c r="NO27" s="76">
        <f t="shared" si="212"/>
        <v>0</v>
      </c>
      <c r="NP27" s="76">
        <f t="shared" si="213"/>
        <v>0</v>
      </c>
      <c r="NQ27" s="77">
        <f t="shared" si="214"/>
        <v>0</v>
      </c>
      <c r="NR27" s="127">
        <f t="shared" si="215"/>
        <v>0</v>
      </c>
      <c r="NS27" s="110">
        <f>'План 1-2024'!FD27</f>
        <v>0</v>
      </c>
      <c r="NT27" s="75">
        <f>ФАКТ!ED18</f>
        <v>0</v>
      </c>
      <c r="NU27" s="71">
        <f>'План 1-2024'!FE27</f>
        <v>0</v>
      </c>
      <c r="NV27" s="71">
        <f>ФАКТ!EE18</f>
        <v>0</v>
      </c>
      <c r="NW27" s="40">
        <f t="shared" si="216"/>
        <v>0</v>
      </c>
      <c r="NX27" s="165">
        <f>'План 1-2024'!FF27</f>
        <v>0</v>
      </c>
      <c r="NY27" s="75">
        <f>ФАКТ!EF18</f>
        <v>0</v>
      </c>
      <c r="NZ27" s="71">
        <f>'План 1-2024'!FG27</f>
        <v>0</v>
      </c>
      <c r="OA27" s="71">
        <f>ФАКТ!EG18</f>
        <v>0</v>
      </c>
      <c r="OB27" s="40">
        <f t="shared" si="217"/>
        <v>0</v>
      </c>
      <c r="OC27" s="165">
        <f>'План 1-2024'!FH27</f>
        <v>0</v>
      </c>
      <c r="OD27" s="75">
        <f>ФАКТ!EH18</f>
        <v>0</v>
      </c>
      <c r="OE27" s="71">
        <f>'План 1-2024'!FI27</f>
        <v>0</v>
      </c>
      <c r="OF27" s="71">
        <f>ФАКТ!EI18</f>
        <v>0</v>
      </c>
      <c r="OG27" s="40">
        <f t="shared" si="218"/>
        <v>0</v>
      </c>
      <c r="OH27" s="165">
        <f>'План 1-2024'!FJ27</f>
        <v>0</v>
      </c>
      <c r="OI27" s="75">
        <f>ФАКТ!EJ18</f>
        <v>0</v>
      </c>
      <c r="OJ27" s="71">
        <f>'План 1-2024'!FK27</f>
        <v>0</v>
      </c>
      <c r="OK27" s="71">
        <f>ФАКТ!EK18</f>
        <v>0</v>
      </c>
      <c r="OL27" s="40">
        <f t="shared" si="219"/>
        <v>0</v>
      </c>
      <c r="OM27" s="165">
        <f>'План 1-2024'!FL27</f>
        <v>0</v>
      </c>
      <c r="ON27" s="75">
        <f>ФАКТ!EL18</f>
        <v>0</v>
      </c>
      <c r="OO27" s="71">
        <f>'План 1-2024'!FM27</f>
        <v>0</v>
      </c>
      <c r="OP27" s="71">
        <f>ФАКТ!EM18</f>
        <v>0</v>
      </c>
      <c r="OQ27" s="40">
        <f t="shared" si="220"/>
        <v>0</v>
      </c>
      <c r="OR27" s="165">
        <f>'План 1-2024'!FN27</f>
        <v>0</v>
      </c>
      <c r="OS27" s="75">
        <f>ФАКТ!EN18</f>
        <v>0</v>
      </c>
      <c r="OT27" s="71">
        <f>'План 1-2024'!FO27</f>
        <v>0</v>
      </c>
      <c r="OU27" s="71">
        <f>ФАКТ!EO18</f>
        <v>0</v>
      </c>
      <c r="OV27" s="40">
        <f t="shared" si="221"/>
        <v>0</v>
      </c>
      <c r="OW27" s="165">
        <f>'План 1-2024'!FP27</f>
        <v>0</v>
      </c>
      <c r="OX27" s="75">
        <f>ФАКТ!EP18</f>
        <v>0</v>
      </c>
      <c r="OY27" s="71">
        <f>'План 1-2024'!FQ27</f>
        <v>0</v>
      </c>
      <c r="OZ27" s="71">
        <f>ФАКТ!EQ18</f>
        <v>0</v>
      </c>
      <c r="PA27" s="40">
        <f t="shared" si="222"/>
        <v>0</v>
      </c>
      <c r="PB27" s="76">
        <f t="shared" si="223"/>
        <v>0</v>
      </c>
      <c r="PC27" s="76">
        <f t="shared" si="224"/>
        <v>0</v>
      </c>
      <c r="PD27" s="77">
        <f t="shared" si="225"/>
        <v>0</v>
      </c>
      <c r="PE27" s="127">
        <f t="shared" si="226"/>
        <v>0</v>
      </c>
      <c r="PF27" s="110">
        <f>'План 1-2024'!FT27</f>
        <v>0</v>
      </c>
      <c r="PG27" s="75">
        <f>ФАКТ!ER18</f>
        <v>0</v>
      </c>
      <c r="PH27" s="71">
        <f>'План 1-2024'!FU27</f>
        <v>0</v>
      </c>
      <c r="PI27" s="71">
        <f>ФАКТ!ES18</f>
        <v>0</v>
      </c>
      <c r="PJ27" s="40">
        <f t="shared" si="227"/>
        <v>0</v>
      </c>
      <c r="PK27" s="165">
        <f>'План 1-2024'!FV27</f>
        <v>0</v>
      </c>
      <c r="PL27" s="75">
        <f>ФАКТ!ET18</f>
        <v>0</v>
      </c>
      <c r="PM27" s="71">
        <f>'План 1-2024'!FW27</f>
        <v>0</v>
      </c>
      <c r="PN27" s="71">
        <f>ФАКТ!EU18</f>
        <v>0</v>
      </c>
      <c r="PO27" s="40">
        <f t="shared" si="228"/>
        <v>0</v>
      </c>
      <c r="PP27" s="165">
        <f>'План 1-2024'!FX27</f>
        <v>0</v>
      </c>
      <c r="PQ27" s="75">
        <f>ФАКТ!EV18</f>
        <v>0</v>
      </c>
      <c r="PR27" s="71">
        <f>'План 1-2024'!FY27</f>
        <v>0</v>
      </c>
      <c r="PS27" s="71">
        <f>ФАКТ!EW18</f>
        <v>0</v>
      </c>
      <c r="PT27" s="40">
        <f t="shared" si="229"/>
        <v>0</v>
      </c>
      <c r="PU27" s="76">
        <f t="shared" si="230"/>
        <v>0</v>
      </c>
      <c r="PV27" s="76">
        <f t="shared" si="231"/>
        <v>0</v>
      </c>
      <c r="PW27" s="77">
        <f t="shared" si="232"/>
        <v>0</v>
      </c>
      <c r="PX27" s="111">
        <f t="shared" si="233"/>
        <v>0</v>
      </c>
      <c r="PY27" s="119">
        <f>'План 1-2024'!GB27</f>
        <v>0</v>
      </c>
      <c r="PZ27" s="165">
        <f>ФАКТ!EX18</f>
        <v>0</v>
      </c>
      <c r="QA27" s="136">
        <f>'План 1-2024'!GC27</f>
        <v>0</v>
      </c>
      <c r="QB27" s="136">
        <f>ФАКТ!EY18</f>
        <v>0</v>
      </c>
      <c r="QC27" s="40">
        <f t="shared" si="234"/>
        <v>0</v>
      </c>
      <c r="QD27" s="76">
        <f>'План 1-2024'!GD27</f>
        <v>0</v>
      </c>
      <c r="QE27" s="76">
        <f>ФАКТ!EZ18</f>
        <v>0</v>
      </c>
      <c r="QF27" s="138">
        <f>'План 1-2024'!GE27</f>
        <v>0</v>
      </c>
      <c r="QG27" s="138">
        <f>ФАКТ!FA18</f>
        <v>0</v>
      </c>
      <c r="QH27" s="40">
        <f t="shared" si="235"/>
        <v>0</v>
      </c>
      <c r="QI27" s="76">
        <f t="shared" si="236"/>
        <v>0</v>
      </c>
      <c r="QJ27" s="76">
        <f t="shared" si="237"/>
        <v>0</v>
      </c>
      <c r="QK27" s="136">
        <f t="shared" si="238"/>
        <v>0</v>
      </c>
      <c r="QL27" s="162">
        <f t="shared" si="239"/>
        <v>0</v>
      </c>
      <c r="QM27" s="110">
        <f>'План 1-2024'!GH27</f>
        <v>0</v>
      </c>
      <c r="QN27" s="75">
        <f>ФАКТ!FB18</f>
        <v>0</v>
      </c>
      <c r="QO27" s="71">
        <f>'План 1-2024'!GI27</f>
        <v>0</v>
      </c>
      <c r="QP27" s="71">
        <f>ФАКТ!FC18</f>
        <v>0</v>
      </c>
      <c r="QQ27" s="121">
        <f t="shared" si="240"/>
        <v>0</v>
      </c>
      <c r="QR27" s="110">
        <f>'План 1-2024'!GJ27</f>
        <v>0</v>
      </c>
      <c r="QS27" s="75">
        <f>ФАКТ!FD18</f>
        <v>0</v>
      </c>
      <c r="QT27" s="71">
        <f>'План 1-2024'!GK27</f>
        <v>0</v>
      </c>
      <c r="QU27" s="71">
        <f>ФАКТ!FE18</f>
        <v>0</v>
      </c>
      <c r="QV27" s="40">
        <f t="shared" si="241"/>
        <v>0</v>
      </c>
      <c r="QW27" s="75">
        <f>'План 1-2024'!GL27</f>
        <v>0</v>
      </c>
      <c r="QX27" s="75">
        <f>ФАКТ!FF18</f>
        <v>0</v>
      </c>
      <c r="QY27" s="71">
        <f>'План 1-2024'!GM27</f>
        <v>0</v>
      </c>
      <c r="QZ27" s="71">
        <f>ФАКТ!FG18</f>
        <v>0</v>
      </c>
      <c r="RA27" s="40">
        <f t="shared" si="242"/>
        <v>0</v>
      </c>
      <c r="RB27" s="76">
        <f t="shared" si="243"/>
        <v>0</v>
      </c>
      <c r="RC27" s="76">
        <f t="shared" si="244"/>
        <v>0</v>
      </c>
      <c r="RD27" s="77">
        <f t="shared" si="245"/>
        <v>0</v>
      </c>
      <c r="RE27" s="127">
        <f t="shared" si="246"/>
        <v>0</v>
      </c>
    </row>
    <row r="28" spans="1:473" s="39" customFormat="1">
      <c r="A28" s="132">
        <v>630107</v>
      </c>
      <c r="B28" s="37">
        <v>9001</v>
      </c>
      <c r="C28" s="133" t="s">
        <v>96</v>
      </c>
      <c r="D28" s="72">
        <f t="shared" si="0"/>
        <v>803</v>
      </c>
      <c r="E28" s="72">
        <f t="shared" si="1"/>
        <v>21</v>
      </c>
      <c r="F28" s="73">
        <f t="shared" si="2"/>
        <v>146278.34</v>
      </c>
      <c r="G28" s="73">
        <f t="shared" si="3"/>
        <v>3047.4079999999999</v>
      </c>
      <c r="H28" s="121">
        <f t="shared" si="105"/>
        <v>2.6151930261519303E-2</v>
      </c>
      <c r="I28" s="119">
        <f>'План 1-2024'!F28</f>
        <v>45</v>
      </c>
      <c r="J28" s="72">
        <f>ФАКТ!B19</f>
        <v>0</v>
      </c>
      <c r="K28" s="73">
        <f>'План 1-2024'!G28</f>
        <v>7142.7150000000001</v>
      </c>
      <c r="L28" s="73">
        <f>ФАКТ!C19</f>
        <v>0</v>
      </c>
      <c r="M28" s="74">
        <f t="shared" si="106"/>
        <v>0</v>
      </c>
      <c r="N28" s="72">
        <f>'План 1-2024'!H28</f>
        <v>5</v>
      </c>
      <c r="O28" s="72">
        <f>ФАКТ!D19</f>
        <v>0</v>
      </c>
      <c r="P28" s="73">
        <f>'План 1-2024'!I28</f>
        <v>1208.365</v>
      </c>
      <c r="Q28" s="73">
        <f>ФАКТ!E19</f>
        <v>0</v>
      </c>
      <c r="R28" s="74">
        <f t="shared" si="107"/>
        <v>0</v>
      </c>
      <c r="S28" s="72">
        <f>'План 1-2024'!J28</f>
        <v>5</v>
      </c>
      <c r="T28" s="72">
        <f>ФАКТ!F19</f>
        <v>0</v>
      </c>
      <c r="U28" s="73">
        <f>'План 1-2024'!K28</f>
        <v>790.38499999999999</v>
      </c>
      <c r="V28" s="73">
        <f>ФАКТ!G19</f>
        <v>0</v>
      </c>
      <c r="W28" s="74">
        <f t="shared" si="108"/>
        <v>0</v>
      </c>
      <c r="X28" s="72">
        <f>[18]Лист1!$L$13</f>
        <v>0</v>
      </c>
      <c r="Y28" s="72">
        <f>ФАКТ!H19</f>
        <v>0</v>
      </c>
      <c r="Z28" s="73">
        <f>'План 1-2024'!M28</f>
        <v>0</v>
      </c>
      <c r="AA28" s="73">
        <f>ФАКТ!I19</f>
        <v>0</v>
      </c>
      <c r="AB28" s="74">
        <f t="shared" si="109"/>
        <v>0</v>
      </c>
      <c r="AC28" s="72">
        <f t="shared" si="110"/>
        <v>55</v>
      </c>
      <c r="AD28" s="72">
        <f t="shared" si="111"/>
        <v>0</v>
      </c>
      <c r="AE28" s="73">
        <f t="shared" si="112"/>
        <v>9141.4650000000001</v>
      </c>
      <c r="AF28" s="187">
        <f t="shared" si="113"/>
        <v>0</v>
      </c>
      <c r="AG28" s="110">
        <f>'План 1-2024'!P28</f>
        <v>0</v>
      </c>
      <c r="AH28" s="75">
        <f>ФАКТ!J19</f>
        <v>0</v>
      </c>
      <c r="AI28" s="71">
        <f>'План 1-2024'!Q28</f>
        <v>0</v>
      </c>
      <c r="AJ28" s="71">
        <f>ФАКТ!K19</f>
        <v>0</v>
      </c>
      <c r="AK28" s="121">
        <f t="shared" si="114"/>
        <v>0</v>
      </c>
      <c r="AL28" s="110">
        <f>'План 1-2024'!R28</f>
        <v>0</v>
      </c>
      <c r="AM28" s="75">
        <f>ФАКТ!L19</f>
        <v>0</v>
      </c>
      <c r="AN28" s="71">
        <f>'План 1-2024'!S28</f>
        <v>0</v>
      </c>
      <c r="AO28" s="71">
        <f>ФАКТ!M19</f>
        <v>0</v>
      </c>
      <c r="AP28" s="40">
        <f t="shared" si="115"/>
        <v>0</v>
      </c>
      <c r="AQ28" s="75">
        <f>'План 1-2024'!T28</f>
        <v>0</v>
      </c>
      <c r="AR28" s="75">
        <f>ФАКТ!N19</f>
        <v>0</v>
      </c>
      <c r="AS28" s="71">
        <f>'План 1-2024'!U28</f>
        <v>0</v>
      </c>
      <c r="AT28" s="71">
        <f>ФАКТ!O19</f>
        <v>0</v>
      </c>
      <c r="AU28" s="40">
        <f t="shared" si="116"/>
        <v>0</v>
      </c>
      <c r="AV28" s="76">
        <f t="shared" si="117"/>
        <v>0</v>
      </c>
      <c r="AW28" s="76">
        <f t="shared" si="118"/>
        <v>0</v>
      </c>
      <c r="AX28" s="77">
        <f t="shared" si="119"/>
        <v>0</v>
      </c>
      <c r="AY28" s="127">
        <f t="shared" si="120"/>
        <v>0</v>
      </c>
      <c r="AZ28" s="110">
        <f>'План 1-2024'!X28</f>
        <v>0</v>
      </c>
      <c r="BA28" s="75">
        <f>ФАКТ!P19</f>
        <v>0</v>
      </c>
      <c r="BB28" s="71">
        <f>'План 1-2024'!Y28</f>
        <v>0</v>
      </c>
      <c r="BC28" s="71">
        <f>ФАКТ!Q19</f>
        <v>0</v>
      </c>
      <c r="BD28" s="121">
        <f t="shared" si="121"/>
        <v>0</v>
      </c>
      <c r="BE28" s="110">
        <f>'План 1-2024'!Z28</f>
        <v>0</v>
      </c>
      <c r="BF28" s="75">
        <f>ФАКТ!R19</f>
        <v>0</v>
      </c>
      <c r="BG28" s="71">
        <f>'План 1-2024'!AA28</f>
        <v>0</v>
      </c>
      <c r="BH28" s="71">
        <f>ФАКТ!S19</f>
        <v>0</v>
      </c>
      <c r="BI28" s="121">
        <f t="shared" si="122"/>
        <v>0</v>
      </c>
      <c r="BJ28" s="110">
        <f>'План 1-2024'!AB28</f>
        <v>0</v>
      </c>
      <c r="BK28" s="75">
        <f>ФАКТ!T19</f>
        <v>0</v>
      </c>
      <c r="BL28" s="71">
        <f>'План 1-2024'!AC28</f>
        <v>0</v>
      </c>
      <c r="BM28" s="71">
        <f>ФАКТ!U19</f>
        <v>0</v>
      </c>
      <c r="BN28" s="40">
        <f t="shared" si="123"/>
        <v>0</v>
      </c>
      <c r="BO28" s="75">
        <f>'План 1-2024'!AD28</f>
        <v>0</v>
      </c>
      <c r="BP28" s="75">
        <f>ФАКТ!V19</f>
        <v>0</v>
      </c>
      <c r="BQ28" s="71">
        <f>'План 1-2024'!AE28</f>
        <v>0</v>
      </c>
      <c r="BR28" s="71">
        <f>ФАКТ!W19</f>
        <v>0</v>
      </c>
      <c r="BS28" s="40">
        <f t="shared" si="124"/>
        <v>0</v>
      </c>
      <c r="BT28" s="76">
        <f t="shared" si="125"/>
        <v>0</v>
      </c>
      <c r="BU28" s="76">
        <f t="shared" si="126"/>
        <v>0</v>
      </c>
      <c r="BV28" s="77">
        <f t="shared" si="127"/>
        <v>0</v>
      </c>
      <c r="BW28" s="111">
        <f t="shared" si="128"/>
        <v>0</v>
      </c>
      <c r="BX28" s="110">
        <f>'План 1-2024'!AH28</f>
        <v>0</v>
      </c>
      <c r="BY28" s="75">
        <f>ФАКТ!X19</f>
        <v>0</v>
      </c>
      <c r="BZ28" s="71">
        <f>'План 1-2024'!AI28</f>
        <v>0</v>
      </c>
      <c r="CA28" s="71">
        <f>ФАКТ!Y19</f>
        <v>0</v>
      </c>
      <c r="CB28" s="40">
        <f t="shared" si="129"/>
        <v>0</v>
      </c>
      <c r="CC28" s="75">
        <f>'План 1-2024'!AJ28</f>
        <v>0</v>
      </c>
      <c r="CD28" s="75">
        <f>ФАКТ!Z19</f>
        <v>0</v>
      </c>
      <c r="CE28" s="71">
        <f>'План 1-2024'!AK28</f>
        <v>0</v>
      </c>
      <c r="CF28" s="71">
        <f>ФАКТ!AA19</f>
        <v>0</v>
      </c>
      <c r="CG28" s="40">
        <f t="shared" si="130"/>
        <v>0</v>
      </c>
      <c r="CH28" s="75">
        <f>'План 1-2024'!AL28</f>
        <v>0</v>
      </c>
      <c r="CI28" s="75">
        <f>ФАКТ!AB19</f>
        <v>0</v>
      </c>
      <c r="CJ28" s="71">
        <f>'План 1-2024'!AM28</f>
        <v>0</v>
      </c>
      <c r="CK28" s="71">
        <f>ФАКТ!AC19</f>
        <v>0</v>
      </c>
      <c r="CL28" s="40">
        <f t="shared" si="131"/>
        <v>0</v>
      </c>
      <c r="CM28" s="75">
        <f>'План 1-2024'!AN28</f>
        <v>0</v>
      </c>
      <c r="CN28" s="75">
        <f>ФАКТ!AD19</f>
        <v>0</v>
      </c>
      <c r="CO28" s="71">
        <f>'План 1-2024'!AO28</f>
        <v>0</v>
      </c>
      <c r="CP28" s="71">
        <f>ФАКТ!AE19</f>
        <v>0</v>
      </c>
      <c r="CQ28" s="40">
        <f t="shared" si="132"/>
        <v>0</v>
      </c>
      <c r="CR28" s="75">
        <f>'План 1-2024'!AP28</f>
        <v>10</v>
      </c>
      <c r="CS28" s="75">
        <f>ФАКТ!AF19</f>
        <v>0</v>
      </c>
      <c r="CT28" s="71">
        <f>'План 1-2024'!AQ28</f>
        <v>3648.05</v>
      </c>
      <c r="CU28" s="71">
        <f>ФАКТ!AG19</f>
        <v>0</v>
      </c>
      <c r="CV28" s="40">
        <f t="shared" si="133"/>
        <v>0</v>
      </c>
      <c r="CW28" s="75">
        <f>'План 1-2024'!AR28</f>
        <v>0</v>
      </c>
      <c r="CX28" s="75">
        <f>ФАКТ!AH19</f>
        <v>0</v>
      </c>
      <c r="CY28" s="71">
        <f>'План 1-2024'!AS28</f>
        <v>0</v>
      </c>
      <c r="CZ28" s="71">
        <f>ФАКТ!AI19</f>
        <v>0</v>
      </c>
      <c r="DA28" s="40">
        <f t="shared" si="134"/>
        <v>0</v>
      </c>
      <c r="DB28" s="76">
        <f t="shared" si="135"/>
        <v>10</v>
      </c>
      <c r="DC28" s="76">
        <f t="shared" si="136"/>
        <v>0</v>
      </c>
      <c r="DD28" s="77">
        <f t="shared" si="137"/>
        <v>3648.05</v>
      </c>
      <c r="DE28" s="127">
        <f t="shared" si="138"/>
        <v>0</v>
      </c>
      <c r="DF28" s="110">
        <f>'План 1-2024'!AV28</f>
        <v>0</v>
      </c>
      <c r="DG28" s="75">
        <f>ФАКТ!AJ19</f>
        <v>0</v>
      </c>
      <c r="DH28" s="71">
        <f>'План 1-2024'!AW28</f>
        <v>0</v>
      </c>
      <c r="DI28" s="71">
        <f>ФАКТ!AK19</f>
        <v>0</v>
      </c>
      <c r="DJ28" s="40">
        <f t="shared" si="139"/>
        <v>0</v>
      </c>
      <c r="DK28" s="75">
        <f>'План 1-2024'!AX28</f>
        <v>0</v>
      </c>
      <c r="DL28" s="75">
        <f>ФАКТ!AL19</f>
        <v>0</v>
      </c>
      <c r="DM28" s="71">
        <f>'План 1-2024'!AY28</f>
        <v>0</v>
      </c>
      <c r="DN28" s="71">
        <f>ФАКТ!AM19</f>
        <v>0</v>
      </c>
      <c r="DO28" s="40">
        <f t="shared" si="140"/>
        <v>0</v>
      </c>
      <c r="DP28" s="76">
        <f t="shared" si="141"/>
        <v>0</v>
      </c>
      <c r="DQ28" s="76">
        <f t="shared" si="142"/>
        <v>0</v>
      </c>
      <c r="DR28" s="77">
        <f t="shared" si="143"/>
        <v>0</v>
      </c>
      <c r="DS28" s="127">
        <f t="shared" si="144"/>
        <v>0</v>
      </c>
      <c r="DT28" s="110">
        <f>'План 1-2024'!BB28</f>
        <v>0</v>
      </c>
      <c r="DU28" s="75">
        <f>ФАКТ!AN19</f>
        <v>0</v>
      </c>
      <c r="DV28" s="71">
        <f>'План 1-2024'!BC28</f>
        <v>0</v>
      </c>
      <c r="DW28" s="71">
        <f>ФАКТ!AO19</f>
        <v>0</v>
      </c>
      <c r="DX28" s="40">
        <f t="shared" si="145"/>
        <v>0</v>
      </c>
      <c r="DY28" s="75">
        <f>'План 1-2024'!BD28</f>
        <v>0</v>
      </c>
      <c r="DZ28" s="75">
        <f>ФАКТ!AP19</f>
        <v>0</v>
      </c>
      <c r="EA28" s="71">
        <f>'План 1-2024'!BE28</f>
        <v>0</v>
      </c>
      <c r="EB28" s="71">
        <f>ФАКТ!AQ19</f>
        <v>0</v>
      </c>
      <c r="EC28" s="40">
        <f t="shared" si="146"/>
        <v>0</v>
      </c>
      <c r="ED28" s="75">
        <f>'План 1-2024'!BF28</f>
        <v>0</v>
      </c>
      <c r="EE28" s="75">
        <f>ФАКТ!AR19</f>
        <v>0</v>
      </c>
      <c r="EF28" s="71">
        <f>'План 1-2024'!BG28</f>
        <v>0</v>
      </c>
      <c r="EG28" s="71">
        <f>ФАКТ!AS19</f>
        <v>0</v>
      </c>
      <c r="EH28" s="40">
        <f t="shared" si="147"/>
        <v>0</v>
      </c>
      <c r="EI28" s="75">
        <f>'План 1-2024'!BH28</f>
        <v>0</v>
      </c>
      <c r="EJ28" s="75">
        <f>ФАКТ!AT19</f>
        <v>0</v>
      </c>
      <c r="EK28" s="71">
        <f>'План 1-2024'!BI28</f>
        <v>0</v>
      </c>
      <c r="EL28" s="71">
        <f>ФАКТ!AU19</f>
        <v>0</v>
      </c>
      <c r="EM28" s="40">
        <f t="shared" si="148"/>
        <v>0</v>
      </c>
      <c r="EN28" s="75">
        <f>'План 1-2024'!BJ28</f>
        <v>0</v>
      </c>
      <c r="EO28" s="75">
        <f>ФАКТ!AV19</f>
        <v>0</v>
      </c>
      <c r="EP28" s="71">
        <f>'План 1-2024'!BK28</f>
        <v>0</v>
      </c>
      <c r="EQ28" s="71">
        <f>ФАКТ!AW19</f>
        <v>0</v>
      </c>
      <c r="ER28" s="40">
        <f t="shared" si="149"/>
        <v>0</v>
      </c>
      <c r="ES28" s="75">
        <f>'План 1-2024'!BL28</f>
        <v>0</v>
      </c>
      <c r="ET28" s="75">
        <f>ФАКТ!AX19</f>
        <v>0</v>
      </c>
      <c r="EU28" s="71">
        <f>'План 1-2024'!BM28</f>
        <v>0</v>
      </c>
      <c r="EV28" s="71">
        <f>ФАКТ!AY19</f>
        <v>0</v>
      </c>
      <c r="EW28" s="40">
        <f t="shared" si="150"/>
        <v>0</v>
      </c>
      <c r="EX28" s="76">
        <f>'План 1-2024'!BN28</f>
        <v>0</v>
      </c>
      <c r="EY28" s="76">
        <f>ФАКТ!AZ19</f>
        <v>0</v>
      </c>
      <c r="EZ28" s="137">
        <f>'План 1-2024'!BO28</f>
        <v>0</v>
      </c>
      <c r="FA28" s="76">
        <f>ФАКТ!BA19</f>
        <v>0</v>
      </c>
      <c r="FB28" s="40">
        <f t="shared" si="151"/>
        <v>0</v>
      </c>
      <c r="FC28" s="76">
        <f t="shared" si="152"/>
        <v>0</v>
      </c>
      <c r="FD28" s="76">
        <f t="shared" si="153"/>
        <v>0</v>
      </c>
      <c r="FE28" s="136">
        <f t="shared" si="154"/>
        <v>0</v>
      </c>
      <c r="FF28" s="128">
        <f t="shared" si="155"/>
        <v>0</v>
      </c>
      <c r="FG28" s="110">
        <f>'План 1-2024'!BR28</f>
        <v>4</v>
      </c>
      <c r="FH28" s="75">
        <f>ФАКТ!BB19</f>
        <v>0</v>
      </c>
      <c r="FI28" s="71">
        <f>'План 1-2024'!BS28</f>
        <v>560.928</v>
      </c>
      <c r="FJ28" s="71">
        <f>ФАКТ!BC19</f>
        <v>0</v>
      </c>
      <c r="FK28" s="40">
        <f t="shared" si="156"/>
        <v>0</v>
      </c>
      <c r="FL28" s="75">
        <f>'План 1-2024'!BT28</f>
        <v>2</v>
      </c>
      <c r="FM28" s="75">
        <f>ФАКТ!BD19</f>
        <v>0</v>
      </c>
      <c r="FN28" s="71">
        <f>'План 1-2024'!BU28</f>
        <v>166.07</v>
      </c>
      <c r="FO28" s="71">
        <f>ФАКТ!BE19</f>
        <v>0</v>
      </c>
      <c r="FP28" s="40">
        <f t="shared" si="157"/>
        <v>0</v>
      </c>
      <c r="FQ28" s="75">
        <f>'План 1-2024'!BV28</f>
        <v>2</v>
      </c>
      <c r="FR28" s="75">
        <f>ФАКТ!BF19</f>
        <v>0</v>
      </c>
      <c r="FS28" s="71">
        <f>'План 1-2024'!BW28</f>
        <v>321.726</v>
      </c>
      <c r="FT28" s="71">
        <f>ФАКТ!BG19</f>
        <v>0</v>
      </c>
      <c r="FU28" s="40">
        <f t="shared" si="158"/>
        <v>0</v>
      </c>
      <c r="FV28" s="76">
        <f t="shared" si="159"/>
        <v>8</v>
      </c>
      <c r="FW28" s="76">
        <f t="shared" si="160"/>
        <v>0</v>
      </c>
      <c r="FX28" s="71">
        <f t="shared" si="161"/>
        <v>1048.7240000000002</v>
      </c>
      <c r="FY28" s="127">
        <f t="shared" si="162"/>
        <v>0</v>
      </c>
      <c r="FZ28" s="110">
        <f>'План 1-2024'!BZ28</f>
        <v>0</v>
      </c>
      <c r="GA28" s="75">
        <f>ФАКТ!BH19</f>
        <v>0</v>
      </c>
      <c r="GB28" s="71">
        <f>'План 1-2024'!CA28</f>
        <v>0</v>
      </c>
      <c r="GC28" s="71">
        <f>ФАКТ!BI19</f>
        <v>0</v>
      </c>
      <c r="GD28" s="40">
        <f t="shared" si="163"/>
        <v>0</v>
      </c>
      <c r="GE28" s="75">
        <f>'План 1-2024'!CB28</f>
        <v>0</v>
      </c>
      <c r="GF28" s="75">
        <f>ФАКТ!BJ19</f>
        <v>0</v>
      </c>
      <c r="GG28" s="71">
        <f>'План 1-2024'!CC28</f>
        <v>0</v>
      </c>
      <c r="GH28" s="71">
        <f>ФАКТ!BK19</f>
        <v>0</v>
      </c>
      <c r="GI28" s="40">
        <f t="shared" si="164"/>
        <v>0</v>
      </c>
      <c r="GJ28" s="75">
        <f>'План 1-2024'!CD28</f>
        <v>0</v>
      </c>
      <c r="GK28" s="75">
        <f>ФАКТ!BL19</f>
        <v>0</v>
      </c>
      <c r="GL28" s="75">
        <f>'План 1-2024'!CG28</f>
        <v>0</v>
      </c>
      <c r="GM28" s="75">
        <f>ФАКТ!BM19</f>
        <v>0</v>
      </c>
      <c r="GN28" s="40">
        <f t="shared" si="165"/>
        <v>0</v>
      </c>
      <c r="GO28" s="75">
        <f>'План 1-2024'!CF28</f>
        <v>0</v>
      </c>
      <c r="GP28" s="75">
        <f>ФАКТ!BN19</f>
        <v>0</v>
      </c>
      <c r="GQ28" s="75">
        <f>'План 1-2024'!CG28</f>
        <v>0</v>
      </c>
      <c r="GR28" s="75">
        <f>ФАКТ!BO19</f>
        <v>0</v>
      </c>
      <c r="GS28" s="40">
        <f t="shared" si="166"/>
        <v>0</v>
      </c>
      <c r="GT28" s="76">
        <f t="shared" si="167"/>
        <v>0</v>
      </c>
      <c r="GU28" s="76">
        <f t="shared" si="168"/>
        <v>0</v>
      </c>
      <c r="GV28" s="77">
        <f t="shared" si="169"/>
        <v>0</v>
      </c>
      <c r="GW28" s="78">
        <f t="shared" si="170"/>
        <v>0</v>
      </c>
      <c r="GX28" s="110">
        <f>'План 1-2024'!CJ28</f>
        <v>0</v>
      </c>
      <c r="GY28" s="75">
        <f>ФАКТ!BP19</f>
        <v>0</v>
      </c>
      <c r="GZ28" s="71">
        <f>'План 1-2024'!CK28</f>
        <v>0</v>
      </c>
      <c r="HA28" s="71">
        <f>ФАКТ!BQ19</f>
        <v>0</v>
      </c>
      <c r="HB28" s="40">
        <f t="shared" si="171"/>
        <v>0</v>
      </c>
      <c r="HC28" s="165">
        <f>'План 1-2024'!CL28</f>
        <v>0</v>
      </c>
      <c r="HD28" s="75">
        <f>ФАКТ!BR19</f>
        <v>0</v>
      </c>
      <c r="HE28" s="71">
        <f>'План 1-2024'!CM28</f>
        <v>0</v>
      </c>
      <c r="HF28" s="71">
        <f>ФАКТ!BS19</f>
        <v>0</v>
      </c>
      <c r="HG28" s="40">
        <f t="shared" si="172"/>
        <v>0</v>
      </c>
      <c r="HH28" s="165">
        <f>'План 1-2024'!CN28</f>
        <v>0</v>
      </c>
      <c r="HI28" s="75">
        <f>ФАКТ!BT19</f>
        <v>0</v>
      </c>
      <c r="HJ28" s="71">
        <f>'План 1-2024'!CO28</f>
        <v>0</v>
      </c>
      <c r="HK28" s="71">
        <f>ФАКТ!BU19</f>
        <v>0</v>
      </c>
      <c r="HL28" s="40">
        <f t="shared" si="173"/>
        <v>0</v>
      </c>
      <c r="HM28" s="165">
        <f>'План 1-2024'!CP28</f>
        <v>0</v>
      </c>
      <c r="HN28" s="75">
        <f>ФАКТ!BV19</f>
        <v>0</v>
      </c>
      <c r="HO28" s="71">
        <f>'План 1-2024'!CQ28</f>
        <v>0</v>
      </c>
      <c r="HP28" s="71">
        <f>ФАКТ!BW19</f>
        <v>0</v>
      </c>
      <c r="HQ28" s="167">
        <f t="shared" si="174"/>
        <v>0</v>
      </c>
      <c r="HR28" s="75">
        <f>'План 1-2024'!CR28</f>
        <v>0</v>
      </c>
      <c r="HS28" s="71">
        <f>ФАКТ!BX19</f>
        <v>0</v>
      </c>
      <c r="HT28" s="71">
        <f>'План 1-2024'!CS28</f>
        <v>0</v>
      </c>
      <c r="HU28" s="71">
        <f>ФАКТ!BY19</f>
        <v>0</v>
      </c>
      <c r="HV28" s="40">
        <f t="shared" si="175"/>
        <v>0</v>
      </c>
      <c r="HW28" s="75">
        <f>'План 1-2024'!CT28</f>
        <v>0</v>
      </c>
      <c r="HX28" s="71">
        <f>ФАКТ!BZ19</f>
        <v>0</v>
      </c>
      <c r="HY28" s="71">
        <f>'План 1-2024'!CU28</f>
        <v>0</v>
      </c>
      <c r="HZ28" s="71">
        <f>ФАКТ!CA19</f>
        <v>0</v>
      </c>
      <c r="IA28" s="40">
        <f t="shared" si="176"/>
        <v>0</v>
      </c>
      <c r="IB28" s="75">
        <f>'План 1-2024'!CV28</f>
        <v>0</v>
      </c>
      <c r="IC28" s="71">
        <f>ФАКТ!CB19</f>
        <v>0</v>
      </c>
      <c r="ID28" s="71">
        <f>'План 1-2024'!CW28</f>
        <v>0</v>
      </c>
      <c r="IE28" s="71">
        <f>ФАКТ!CC19</f>
        <v>0</v>
      </c>
      <c r="IF28" s="188">
        <f t="shared" si="177"/>
        <v>0</v>
      </c>
      <c r="IG28" s="75">
        <f>'План 1-2024'!CX28</f>
        <v>0</v>
      </c>
      <c r="IH28" s="71">
        <f>ФАКТ!CD19</f>
        <v>0</v>
      </c>
      <c r="II28" s="71">
        <f>'План 1-2024'!CY28</f>
        <v>0</v>
      </c>
      <c r="IJ28" s="71">
        <f>ФАКТ!CE19</f>
        <v>0</v>
      </c>
      <c r="IK28" s="40">
        <f t="shared" si="178"/>
        <v>0</v>
      </c>
      <c r="IL28" s="75">
        <f t="shared" si="179"/>
        <v>0</v>
      </c>
      <c r="IM28" s="75">
        <f t="shared" si="180"/>
        <v>0</v>
      </c>
      <c r="IN28" s="136">
        <f t="shared" si="181"/>
        <v>0</v>
      </c>
      <c r="IO28" s="134">
        <f t="shared" si="182"/>
        <v>0</v>
      </c>
      <c r="IP28" s="110">
        <f>'План 1-2024'!DB28</f>
        <v>0</v>
      </c>
      <c r="IQ28" s="75">
        <f>ФАКТ!CF19</f>
        <v>0</v>
      </c>
      <c r="IR28" s="71">
        <f>'План 1-2024'!DC28</f>
        <v>0</v>
      </c>
      <c r="IS28" s="71">
        <f>ФАКТ!CG19</f>
        <v>0</v>
      </c>
      <c r="IT28" s="121">
        <f t="shared" si="183"/>
        <v>0</v>
      </c>
      <c r="IU28" s="119">
        <f>'План 1-2024'!DD28</f>
        <v>0</v>
      </c>
      <c r="IV28" s="72">
        <f>ФАКТ!CH19</f>
        <v>0</v>
      </c>
      <c r="IW28" s="73">
        <f>'План 1-2024'!DE28</f>
        <v>0</v>
      </c>
      <c r="IX28" s="73">
        <f>ФАКТ!CI19</f>
        <v>0</v>
      </c>
      <c r="IY28" s="74">
        <f t="shared" si="184"/>
        <v>0</v>
      </c>
      <c r="IZ28" s="164">
        <f>'План 1-2024'!DF28</f>
        <v>0</v>
      </c>
      <c r="JA28" s="72">
        <f>ФАКТ!CJ19</f>
        <v>0</v>
      </c>
      <c r="JB28" s="73">
        <f>'План 1-2024'!DG28</f>
        <v>0</v>
      </c>
      <c r="JC28" s="73">
        <f>ФАКТ!CK19</f>
        <v>0</v>
      </c>
      <c r="JD28" s="74">
        <f t="shared" si="185"/>
        <v>0</v>
      </c>
      <c r="JE28" s="164">
        <f>'План 1-2024'!DH28</f>
        <v>0</v>
      </c>
      <c r="JF28" s="72">
        <f>ФАКТ!CL19</f>
        <v>0</v>
      </c>
      <c r="JG28" s="73">
        <f>'План 1-2024'!DI28</f>
        <v>0</v>
      </c>
      <c r="JH28" s="73">
        <f>ФАКТ!CM19</f>
        <v>0</v>
      </c>
      <c r="JI28" s="74">
        <f t="shared" si="186"/>
        <v>0</v>
      </c>
      <c r="JJ28" s="164">
        <f>'План 1-2024'!DJ28</f>
        <v>0</v>
      </c>
      <c r="JK28" s="72">
        <f>ФАКТ!CN19</f>
        <v>0</v>
      </c>
      <c r="JL28" s="73">
        <f>'План 1-2024'!DK28</f>
        <v>0</v>
      </c>
      <c r="JM28" s="73">
        <f>ФАКТ!CO19</f>
        <v>0</v>
      </c>
      <c r="JN28" s="74">
        <f t="shared" si="187"/>
        <v>0</v>
      </c>
      <c r="JO28" s="164">
        <f>'План 1-2024'!DL28</f>
        <v>0</v>
      </c>
      <c r="JP28" s="72">
        <f>ФАКТ!CP19</f>
        <v>0</v>
      </c>
      <c r="JQ28" s="73">
        <f>'План 1-2024'!DM28</f>
        <v>0</v>
      </c>
      <c r="JR28" s="73">
        <f>ФАКТ!CQ19</f>
        <v>0</v>
      </c>
      <c r="JS28" s="74">
        <f t="shared" si="188"/>
        <v>0</v>
      </c>
      <c r="JT28" s="164">
        <f>'План 1-2024'!DN28</f>
        <v>0</v>
      </c>
      <c r="JU28" s="72">
        <f>ФАКТ!CR19</f>
        <v>0</v>
      </c>
      <c r="JV28" s="73">
        <f>'План 1-2024'!DO28</f>
        <v>0</v>
      </c>
      <c r="JW28" s="73">
        <f>ФАКТ!CS19</f>
        <v>0</v>
      </c>
      <c r="JX28" s="74">
        <f t="shared" si="189"/>
        <v>0</v>
      </c>
      <c r="JY28" s="164">
        <f>'План 1-2024'!DP28</f>
        <v>180</v>
      </c>
      <c r="JZ28" s="72">
        <f>ФАКТ!CT19</f>
        <v>16</v>
      </c>
      <c r="KA28" s="73">
        <f>'План 1-2024'!DQ28</f>
        <v>24656.76</v>
      </c>
      <c r="KB28" s="73">
        <f>ФАКТ!CU19</f>
        <v>2191.712</v>
      </c>
      <c r="KC28" s="74">
        <f t="shared" si="190"/>
        <v>8.8888888888888892E-2</v>
      </c>
      <c r="KD28" s="164">
        <f>'План 1-2024'!DR28</f>
        <v>75</v>
      </c>
      <c r="KE28" s="72">
        <f>ФАКТ!CV19</f>
        <v>3</v>
      </c>
      <c r="KF28" s="73">
        <f>'План 1-2024'!DS28</f>
        <v>12198</v>
      </c>
      <c r="KG28" s="73">
        <f>ФАКТ!CW19</f>
        <v>487.92</v>
      </c>
      <c r="KH28" s="74">
        <f t="shared" si="191"/>
        <v>0.04</v>
      </c>
      <c r="KI28" s="164">
        <f>'План 1-2024'!DT28</f>
        <v>45</v>
      </c>
      <c r="KJ28" s="72">
        <f>ФАКТ!CX19</f>
        <v>1</v>
      </c>
      <c r="KK28" s="73">
        <f>'План 1-2024'!DU28</f>
        <v>9093.0149999999994</v>
      </c>
      <c r="KL28" s="73">
        <f>ФАКТ!CY19</f>
        <v>202.06700000000001</v>
      </c>
      <c r="KM28" s="74">
        <f t="shared" si="192"/>
        <v>2.2222222222222223E-2</v>
      </c>
      <c r="KN28" s="164">
        <f>'План 1-2024'!DV28</f>
        <v>0</v>
      </c>
      <c r="KO28" s="72">
        <f>ФАКТ!CZ19</f>
        <v>0</v>
      </c>
      <c r="KP28" s="73">
        <f>'План 1-2024'!DW28</f>
        <v>0</v>
      </c>
      <c r="KQ28" s="73">
        <f>ФАКТ!DA19</f>
        <v>0</v>
      </c>
      <c r="KR28" s="74">
        <f t="shared" si="193"/>
        <v>0</v>
      </c>
      <c r="KS28" s="164">
        <f>'План 1-2024'!DX28</f>
        <v>0</v>
      </c>
      <c r="KT28" s="72">
        <f>ФАКТ!DB19</f>
        <v>0</v>
      </c>
      <c r="KU28" s="73">
        <f>'План 1-2024'!DY28</f>
        <v>0</v>
      </c>
      <c r="KV28" s="73">
        <f>ФАКТ!DC19</f>
        <v>0</v>
      </c>
      <c r="KW28" s="74">
        <f t="shared" si="194"/>
        <v>0</v>
      </c>
      <c r="KX28" s="164">
        <f>'План 1-2024'!DZ28</f>
        <v>0</v>
      </c>
      <c r="KY28" s="72">
        <f>ФАКТ!DD19</f>
        <v>0</v>
      </c>
      <c r="KZ28" s="73">
        <f>'План 1-2024'!EA28</f>
        <v>0</v>
      </c>
      <c r="LA28" s="73">
        <f>ФАКТ!DE19</f>
        <v>0</v>
      </c>
      <c r="LB28" s="74">
        <f t="shared" si="195"/>
        <v>0</v>
      </c>
      <c r="LC28" s="72">
        <f>'План 1-2024'!EB28</f>
        <v>0</v>
      </c>
      <c r="LD28" s="72">
        <f>ФАКТ!DF19</f>
        <v>0</v>
      </c>
      <c r="LE28" s="73">
        <f>'План 1-2024'!EC28</f>
        <v>0</v>
      </c>
      <c r="LF28" s="73">
        <f>ФАКТ!DG19</f>
        <v>0</v>
      </c>
      <c r="LG28" s="74">
        <f t="shared" si="196"/>
        <v>0</v>
      </c>
      <c r="LH28" s="169">
        <f>'План 1-2024'!ED28</f>
        <v>0</v>
      </c>
      <c r="LI28" s="139">
        <f>ФАКТ!DH19</f>
        <v>0</v>
      </c>
      <c r="LJ28" s="139">
        <f>'План 1-2024'!EE28</f>
        <v>0</v>
      </c>
      <c r="LK28" s="139">
        <f>ФАКТ!DI19</f>
        <v>0</v>
      </c>
      <c r="LL28" s="74">
        <f t="shared" si="197"/>
        <v>0</v>
      </c>
      <c r="LM28" s="139">
        <f>'План 1-2024'!EF28</f>
        <v>0</v>
      </c>
      <c r="LN28" s="139">
        <f>ФАКТ!DJ19</f>
        <v>0</v>
      </c>
      <c r="LO28" s="135">
        <f>'План 1-2024'!EG28</f>
        <v>0</v>
      </c>
      <c r="LP28" s="140">
        <f>ФАКТ!DK19</f>
        <v>0</v>
      </c>
      <c r="LQ28" s="74">
        <f t="shared" si="198"/>
        <v>0</v>
      </c>
      <c r="LR28" s="169">
        <f>'План 1-2024'!EH28</f>
        <v>0</v>
      </c>
      <c r="LS28" s="139">
        <f>ФАКТ!DL19</f>
        <v>0</v>
      </c>
      <c r="LT28" s="135">
        <f>'План 1-2024'!EI28</f>
        <v>0</v>
      </c>
      <c r="LU28" s="135">
        <f>ФАКТ!DM19</f>
        <v>0</v>
      </c>
      <c r="LV28" s="74">
        <f t="shared" si="199"/>
        <v>0</v>
      </c>
      <c r="LW28" s="139">
        <f>'План 1-2024'!EJ28</f>
        <v>0</v>
      </c>
      <c r="LX28" s="139">
        <f>ФАКТ!DN19</f>
        <v>0</v>
      </c>
      <c r="LY28" s="135">
        <f>'План 1-2024'!EK28</f>
        <v>0</v>
      </c>
      <c r="LZ28" s="135">
        <f>ФАКТ!DO19</f>
        <v>0</v>
      </c>
      <c r="MA28" s="74">
        <f t="shared" si="200"/>
        <v>0</v>
      </c>
      <c r="MB28" s="139">
        <f>'План 1-2024'!EL28</f>
        <v>0</v>
      </c>
      <c r="MC28" s="139">
        <f>ФАКТ!DP19</f>
        <v>0</v>
      </c>
      <c r="MD28" s="135">
        <f>'План 1-2024'!EM28</f>
        <v>0</v>
      </c>
      <c r="ME28" s="135">
        <f>ФАКТ!DQ19</f>
        <v>0</v>
      </c>
      <c r="MF28" s="74">
        <f t="shared" si="201"/>
        <v>0</v>
      </c>
      <c r="MG28" s="139">
        <f>'План 1-2024'!EN28</f>
        <v>0</v>
      </c>
      <c r="MH28" s="139">
        <f>ФАКТ!DR19</f>
        <v>0</v>
      </c>
      <c r="MI28" s="135">
        <f>'План 1-2024'!EO28</f>
        <v>0</v>
      </c>
      <c r="MJ28" s="135">
        <f>ФАКТ!DS19</f>
        <v>0</v>
      </c>
      <c r="MK28" s="74">
        <f t="shared" si="202"/>
        <v>0</v>
      </c>
      <c r="ML28" s="139">
        <f>'План 1-2024'!EP28</f>
        <v>0</v>
      </c>
      <c r="MM28" s="139">
        <f>ФАКТ!DT19</f>
        <v>0</v>
      </c>
      <c r="MN28" s="135">
        <f>'План 1-2024'!EQ28</f>
        <v>0</v>
      </c>
      <c r="MO28" s="135">
        <f>ФАКТ!DU19</f>
        <v>0</v>
      </c>
      <c r="MP28" s="74">
        <f t="shared" si="203"/>
        <v>0</v>
      </c>
      <c r="MQ28" s="139">
        <f>'План 1-2024'!ER28</f>
        <v>0</v>
      </c>
      <c r="MR28" s="139">
        <f>ФАКТ!DV19</f>
        <v>0</v>
      </c>
      <c r="MS28" s="135">
        <f>'План 1-2024'!ES28</f>
        <v>0</v>
      </c>
      <c r="MT28" s="135">
        <f>ФАКТ!DW19</f>
        <v>0</v>
      </c>
      <c r="MU28" s="190">
        <f t="shared" si="204"/>
        <v>0</v>
      </c>
      <c r="MV28" s="139">
        <f>'План 1-2024'!ET28</f>
        <v>0</v>
      </c>
      <c r="MW28" s="139">
        <f>ФАКТ!DX19</f>
        <v>0</v>
      </c>
      <c r="MX28" s="135">
        <f>'План 1-2024'!EU28</f>
        <v>0</v>
      </c>
      <c r="MY28" s="135">
        <f>ФАКТ!DY19</f>
        <v>0</v>
      </c>
      <c r="MZ28" s="74">
        <f t="shared" si="205"/>
        <v>0</v>
      </c>
      <c r="NA28" s="82">
        <f t="shared" si="206"/>
        <v>300</v>
      </c>
      <c r="NB28" s="82">
        <f t="shared" si="207"/>
        <v>20</v>
      </c>
      <c r="NC28" s="73">
        <f t="shared" si="208"/>
        <v>45947.774999999994</v>
      </c>
      <c r="ND28" s="120">
        <f t="shared" si="209"/>
        <v>2881.6990000000001</v>
      </c>
      <c r="NE28" s="110">
        <f>'План 1-2024'!EX28</f>
        <v>0</v>
      </c>
      <c r="NF28" s="75">
        <f>ФАКТ!DZ19</f>
        <v>0</v>
      </c>
      <c r="NG28" s="71">
        <f>'План 1-2024'!EY28</f>
        <v>0</v>
      </c>
      <c r="NH28" s="71">
        <f>ФАКТ!EA19</f>
        <v>0</v>
      </c>
      <c r="NI28" s="40">
        <f t="shared" si="210"/>
        <v>0</v>
      </c>
      <c r="NJ28" s="191">
        <f>'План 1-2024'!EZ28</f>
        <v>0</v>
      </c>
      <c r="NK28" s="141">
        <f>ФАКТ!EB19</f>
        <v>0</v>
      </c>
      <c r="NL28" s="141">
        <f>'План 1-2024'!FA28</f>
        <v>0</v>
      </c>
      <c r="NM28" s="141">
        <f>ФАКТ!EC19</f>
        <v>0</v>
      </c>
      <c r="NN28" s="40">
        <f t="shared" si="211"/>
        <v>0</v>
      </c>
      <c r="NO28" s="76">
        <f t="shared" si="212"/>
        <v>0</v>
      </c>
      <c r="NP28" s="76">
        <f t="shared" si="213"/>
        <v>0</v>
      </c>
      <c r="NQ28" s="77">
        <f t="shared" si="214"/>
        <v>0</v>
      </c>
      <c r="NR28" s="127">
        <f t="shared" si="215"/>
        <v>0</v>
      </c>
      <c r="NS28" s="110">
        <f>'План 1-2024'!FD28</f>
        <v>205</v>
      </c>
      <c r="NT28" s="75">
        <f>ФАКТ!ED19</f>
        <v>1</v>
      </c>
      <c r="NU28" s="71">
        <f>'План 1-2024'!FE28</f>
        <v>33970.345000000001</v>
      </c>
      <c r="NV28" s="71">
        <f>ФАКТ!EE19</f>
        <v>165.709</v>
      </c>
      <c r="NW28" s="40">
        <f t="shared" si="216"/>
        <v>4.8780487804878049E-3</v>
      </c>
      <c r="NX28" s="165">
        <f>'План 1-2024'!FF28</f>
        <v>20</v>
      </c>
      <c r="NY28" s="75">
        <f>ФАКТ!EF19</f>
        <v>0</v>
      </c>
      <c r="NZ28" s="71">
        <f>'План 1-2024'!FG28</f>
        <v>6781.48</v>
      </c>
      <c r="OA28" s="71">
        <f>ФАКТ!EG19</f>
        <v>0</v>
      </c>
      <c r="OB28" s="40">
        <f t="shared" si="217"/>
        <v>0</v>
      </c>
      <c r="OC28" s="165">
        <f>'План 1-2024'!FH28</f>
        <v>100</v>
      </c>
      <c r="OD28" s="75">
        <f>ФАКТ!EH19</f>
        <v>0</v>
      </c>
      <c r="OE28" s="71">
        <f>'План 1-2024'!FI28</f>
        <v>19574</v>
      </c>
      <c r="OF28" s="71">
        <f>ФАКТ!EI19</f>
        <v>0</v>
      </c>
      <c r="OG28" s="40">
        <f t="shared" si="218"/>
        <v>0</v>
      </c>
      <c r="OH28" s="165">
        <f>'План 1-2024'!FJ28</f>
        <v>90</v>
      </c>
      <c r="OI28" s="75">
        <f>ФАКТ!EJ19</f>
        <v>0</v>
      </c>
      <c r="OJ28" s="71">
        <f>'План 1-2024'!FK28</f>
        <v>23629.5</v>
      </c>
      <c r="OK28" s="71">
        <f>ФАКТ!EK19</f>
        <v>0</v>
      </c>
      <c r="OL28" s="40">
        <f t="shared" si="219"/>
        <v>0</v>
      </c>
      <c r="OM28" s="165">
        <f>'План 1-2024'!FL28</f>
        <v>0</v>
      </c>
      <c r="ON28" s="75">
        <f>ФАКТ!EL19</f>
        <v>0</v>
      </c>
      <c r="OO28" s="71">
        <f>'План 1-2024'!FM28</f>
        <v>0</v>
      </c>
      <c r="OP28" s="71">
        <f>ФАКТ!EM19</f>
        <v>0</v>
      </c>
      <c r="OQ28" s="40">
        <f t="shared" si="220"/>
        <v>0</v>
      </c>
      <c r="OR28" s="165">
        <f>'План 1-2024'!FN28</f>
        <v>0</v>
      </c>
      <c r="OS28" s="75">
        <f>ФАКТ!EN19</f>
        <v>0</v>
      </c>
      <c r="OT28" s="71">
        <f>'План 1-2024'!FO28</f>
        <v>0</v>
      </c>
      <c r="OU28" s="71">
        <f>ФАКТ!EO19</f>
        <v>0</v>
      </c>
      <c r="OV28" s="40">
        <f t="shared" si="221"/>
        <v>0</v>
      </c>
      <c r="OW28" s="165">
        <f>'План 1-2024'!FP28</f>
        <v>0</v>
      </c>
      <c r="OX28" s="75">
        <f>ФАКТ!EP19</f>
        <v>0</v>
      </c>
      <c r="OY28" s="71">
        <f>'План 1-2024'!FQ28</f>
        <v>0</v>
      </c>
      <c r="OZ28" s="71">
        <f>ФАКТ!EQ19</f>
        <v>0</v>
      </c>
      <c r="PA28" s="40">
        <f t="shared" si="222"/>
        <v>0</v>
      </c>
      <c r="PB28" s="76">
        <f t="shared" si="223"/>
        <v>415</v>
      </c>
      <c r="PC28" s="76">
        <f t="shared" si="224"/>
        <v>1</v>
      </c>
      <c r="PD28" s="77">
        <f t="shared" si="225"/>
        <v>83955.324999999997</v>
      </c>
      <c r="PE28" s="127">
        <f t="shared" si="226"/>
        <v>165.709</v>
      </c>
      <c r="PF28" s="110">
        <f>'План 1-2024'!FT28</f>
        <v>5</v>
      </c>
      <c r="PG28" s="75">
        <f>ФАКТ!ER19</f>
        <v>0</v>
      </c>
      <c r="PH28" s="71">
        <f>'План 1-2024'!FU28</f>
        <v>586.07500000000005</v>
      </c>
      <c r="PI28" s="71">
        <f>ФАКТ!ES19</f>
        <v>0</v>
      </c>
      <c r="PJ28" s="40">
        <f t="shared" si="227"/>
        <v>0</v>
      </c>
      <c r="PK28" s="165">
        <f>'План 1-2024'!FV28</f>
        <v>3</v>
      </c>
      <c r="PL28" s="75">
        <f>ФАКТ!ET19</f>
        <v>0</v>
      </c>
      <c r="PM28" s="71">
        <f>'План 1-2024'!FW28</f>
        <v>518.85900000000004</v>
      </c>
      <c r="PN28" s="71">
        <f>ФАКТ!EU19</f>
        <v>0</v>
      </c>
      <c r="PO28" s="40">
        <f t="shared" si="228"/>
        <v>0</v>
      </c>
      <c r="PP28" s="165">
        <f>'План 1-2024'!FX28</f>
        <v>0</v>
      </c>
      <c r="PQ28" s="75">
        <f>ФАКТ!EV19</f>
        <v>0</v>
      </c>
      <c r="PR28" s="71">
        <f>'План 1-2024'!FY28</f>
        <v>0</v>
      </c>
      <c r="PS28" s="71">
        <f>ФАКТ!EW19</f>
        <v>0</v>
      </c>
      <c r="PT28" s="40">
        <f t="shared" si="229"/>
        <v>0</v>
      </c>
      <c r="PU28" s="76">
        <f t="shared" si="230"/>
        <v>8</v>
      </c>
      <c r="PV28" s="76">
        <f t="shared" si="231"/>
        <v>0</v>
      </c>
      <c r="PW28" s="77">
        <f t="shared" si="232"/>
        <v>1104.9340000000002</v>
      </c>
      <c r="PX28" s="111">
        <f t="shared" si="233"/>
        <v>0</v>
      </c>
      <c r="PY28" s="119">
        <f>'План 1-2024'!GB28</f>
        <v>7</v>
      </c>
      <c r="PZ28" s="165">
        <f>ФАКТ!EX19</f>
        <v>0</v>
      </c>
      <c r="QA28" s="136">
        <f>'План 1-2024'!GC28</f>
        <v>1432.067</v>
      </c>
      <c r="QB28" s="136">
        <f>ФАКТ!EY19</f>
        <v>0</v>
      </c>
      <c r="QC28" s="40">
        <f t="shared" si="234"/>
        <v>0</v>
      </c>
      <c r="QD28" s="76">
        <f>'План 1-2024'!GD28</f>
        <v>0</v>
      </c>
      <c r="QE28" s="76">
        <f>ФАКТ!EZ19</f>
        <v>0</v>
      </c>
      <c r="QF28" s="138">
        <f>'План 1-2024'!GE28</f>
        <v>0</v>
      </c>
      <c r="QG28" s="138">
        <f>ФАКТ!FA19</f>
        <v>0</v>
      </c>
      <c r="QH28" s="40">
        <f t="shared" si="235"/>
        <v>0</v>
      </c>
      <c r="QI28" s="76">
        <f t="shared" si="236"/>
        <v>7</v>
      </c>
      <c r="QJ28" s="76">
        <f t="shared" si="237"/>
        <v>0</v>
      </c>
      <c r="QK28" s="136">
        <f t="shared" si="238"/>
        <v>1432.067</v>
      </c>
      <c r="QL28" s="162">
        <f t="shared" si="239"/>
        <v>0</v>
      </c>
      <c r="QM28" s="110">
        <f>'План 1-2024'!GH28</f>
        <v>0</v>
      </c>
      <c r="QN28" s="75">
        <f>ФАКТ!FB19</f>
        <v>0</v>
      </c>
      <c r="QO28" s="71">
        <f>'План 1-2024'!GI28</f>
        <v>0</v>
      </c>
      <c r="QP28" s="71">
        <f>ФАКТ!FC19</f>
        <v>0</v>
      </c>
      <c r="QQ28" s="121">
        <f t="shared" si="240"/>
        <v>0</v>
      </c>
      <c r="QR28" s="110">
        <f>'План 1-2024'!GJ28</f>
        <v>0</v>
      </c>
      <c r="QS28" s="75">
        <f>ФАКТ!FD19</f>
        <v>0</v>
      </c>
      <c r="QT28" s="71">
        <f>'План 1-2024'!GK28</f>
        <v>0</v>
      </c>
      <c r="QU28" s="71">
        <f>ФАКТ!FE19</f>
        <v>0</v>
      </c>
      <c r="QV28" s="40">
        <f t="shared" si="241"/>
        <v>0</v>
      </c>
      <c r="QW28" s="75">
        <f>'План 1-2024'!GL28</f>
        <v>0</v>
      </c>
      <c r="QX28" s="75">
        <f>ФАКТ!FF19</f>
        <v>0</v>
      </c>
      <c r="QY28" s="71">
        <f>'План 1-2024'!GM28</f>
        <v>0</v>
      </c>
      <c r="QZ28" s="71">
        <f>ФАКТ!FG19</f>
        <v>0</v>
      </c>
      <c r="RA28" s="40">
        <f t="shared" si="242"/>
        <v>0</v>
      </c>
      <c r="RB28" s="76">
        <f t="shared" si="243"/>
        <v>0</v>
      </c>
      <c r="RC28" s="76">
        <f t="shared" si="244"/>
        <v>0</v>
      </c>
      <c r="RD28" s="77">
        <f t="shared" si="245"/>
        <v>0</v>
      </c>
      <c r="RE28" s="127">
        <f t="shared" si="246"/>
        <v>0</v>
      </c>
    </row>
    <row r="29" spans="1:473" s="39" customFormat="1">
      <c r="A29" s="132">
        <v>630112</v>
      </c>
      <c r="B29" s="37">
        <v>9401</v>
      </c>
      <c r="C29" s="133" t="s">
        <v>44</v>
      </c>
      <c r="D29" s="72">
        <f t="shared" si="0"/>
        <v>700</v>
      </c>
      <c r="E29" s="72">
        <f t="shared" si="1"/>
        <v>61</v>
      </c>
      <c r="F29" s="73">
        <f t="shared" si="2"/>
        <v>129796.24999999999</v>
      </c>
      <c r="G29" s="73">
        <f t="shared" si="3"/>
        <v>12525.594999999998</v>
      </c>
      <c r="H29" s="121">
        <f t="shared" si="105"/>
        <v>8.7142857142857147E-2</v>
      </c>
      <c r="I29" s="119">
        <f>'План 1-2024'!F29</f>
        <v>0</v>
      </c>
      <c r="J29" s="72">
        <f>ФАКТ!B20</f>
        <v>0</v>
      </c>
      <c r="K29" s="73">
        <f>'План 1-2024'!G29</f>
        <v>0</v>
      </c>
      <c r="L29" s="73">
        <f>ФАКТ!C20</f>
        <v>0</v>
      </c>
      <c r="M29" s="74">
        <f t="shared" si="106"/>
        <v>0</v>
      </c>
      <c r="N29" s="72">
        <f>'План 1-2024'!H29</f>
        <v>0</v>
      </c>
      <c r="O29" s="72">
        <f>ФАКТ!D20</f>
        <v>0</v>
      </c>
      <c r="P29" s="73">
        <f>'План 1-2024'!I29</f>
        <v>0</v>
      </c>
      <c r="Q29" s="73">
        <f>ФАКТ!E20</f>
        <v>0</v>
      </c>
      <c r="R29" s="74">
        <f t="shared" si="107"/>
        <v>0</v>
      </c>
      <c r="S29" s="72">
        <f>'План 1-2024'!J29</f>
        <v>0</v>
      </c>
      <c r="T29" s="72">
        <f>ФАКТ!F20</f>
        <v>0</v>
      </c>
      <c r="U29" s="73">
        <f>'План 1-2024'!K29</f>
        <v>0</v>
      </c>
      <c r="V29" s="73">
        <f>ФАКТ!G20</f>
        <v>0</v>
      </c>
      <c r="W29" s="74">
        <f t="shared" si="108"/>
        <v>0</v>
      </c>
      <c r="X29" s="72">
        <f>[18]Лист1!$L$13</f>
        <v>0</v>
      </c>
      <c r="Y29" s="72">
        <f>ФАКТ!H20</f>
        <v>0</v>
      </c>
      <c r="Z29" s="73">
        <f>'План 1-2024'!M29</f>
        <v>0</v>
      </c>
      <c r="AA29" s="73">
        <f>ФАКТ!I20</f>
        <v>0</v>
      </c>
      <c r="AB29" s="74">
        <f t="shared" si="109"/>
        <v>0</v>
      </c>
      <c r="AC29" s="72">
        <f t="shared" si="110"/>
        <v>0</v>
      </c>
      <c r="AD29" s="72">
        <f t="shared" si="111"/>
        <v>0</v>
      </c>
      <c r="AE29" s="73">
        <f t="shared" si="112"/>
        <v>0</v>
      </c>
      <c r="AF29" s="187">
        <f t="shared" si="113"/>
        <v>0</v>
      </c>
      <c r="AG29" s="110">
        <f>'План 1-2024'!P29</f>
        <v>0</v>
      </c>
      <c r="AH29" s="75">
        <f>ФАКТ!J20</f>
        <v>0</v>
      </c>
      <c r="AI29" s="71">
        <f>'План 1-2024'!Q29</f>
        <v>0</v>
      </c>
      <c r="AJ29" s="71">
        <f>ФАКТ!K20</f>
        <v>0</v>
      </c>
      <c r="AK29" s="121">
        <f t="shared" si="114"/>
        <v>0</v>
      </c>
      <c r="AL29" s="110">
        <f>'План 1-2024'!R29</f>
        <v>0</v>
      </c>
      <c r="AM29" s="75">
        <f>ФАКТ!L20</f>
        <v>0</v>
      </c>
      <c r="AN29" s="71">
        <f>'План 1-2024'!S29</f>
        <v>0</v>
      </c>
      <c r="AO29" s="71">
        <f>ФАКТ!M20</f>
        <v>0</v>
      </c>
      <c r="AP29" s="40">
        <f t="shared" si="115"/>
        <v>0</v>
      </c>
      <c r="AQ29" s="75">
        <f>'План 1-2024'!T29</f>
        <v>0</v>
      </c>
      <c r="AR29" s="75">
        <f>ФАКТ!N20</f>
        <v>0</v>
      </c>
      <c r="AS29" s="71">
        <f>'План 1-2024'!U29</f>
        <v>0</v>
      </c>
      <c r="AT29" s="71">
        <f>ФАКТ!O20</f>
        <v>0</v>
      </c>
      <c r="AU29" s="40">
        <f t="shared" si="116"/>
        <v>0</v>
      </c>
      <c r="AV29" s="76">
        <f t="shared" si="117"/>
        <v>0</v>
      </c>
      <c r="AW29" s="76">
        <f t="shared" si="118"/>
        <v>0</v>
      </c>
      <c r="AX29" s="77">
        <f t="shared" si="119"/>
        <v>0</v>
      </c>
      <c r="AY29" s="127">
        <f t="shared" si="120"/>
        <v>0</v>
      </c>
      <c r="AZ29" s="110">
        <f>'План 1-2024'!X29</f>
        <v>0</v>
      </c>
      <c r="BA29" s="75">
        <f>ФАКТ!P20</f>
        <v>0</v>
      </c>
      <c r="BB29" s="71">
        <f>'План 1-2024'!Y29</f>
        <v>0</v>
      </c>
      <c r="BC29" s="71">
        <f>ФАКТ!Q20</f>
        <v>0</v>
      </c>
      <c r="BD29" s="121">
        <f t="shared" si="121"/>
        <v>0</v>
      </c>
      <c r="BE29" s="110">
        <f>'План 1-2024'!Z29</f>
        <v>0</v>
      </c>
      <c r="BF29" s="75">
        <f>ФАКТ!R20</f>
        <v>0</v>
      </c>
      <c r="BG29" s="71">
        <f>'План 1-2024'!AA29</f>
        <v>0</v>
      </c>
      <c r="BH29" s="71">
        <f>ФАКТ!S20</f>
        <v>0</v>
      </c>
      <c r="BI29" s="121">
        <f t="shared" si="122"/>
        <v>0</v>
      </c>
      <c r="BJ29" s="110">
        <f>'План 1-2024'!AB29</f>
        <v>0</v>
      </c>
      <c r="BK29" s="75">
        <f>ФАКТ!T20</f>
        <v>0</v>
      </c>
      <c r="BL29" s="71">
        <f>'План 1-2024'!AC29</f>
        <v>0</v>
      </c>
      <c r="BM29" s="71">
        <f>ФАКТ!U20</f>
        <v>0</v>
      </c>
      <c r="BN29" s="40">
        <f t="shared" si="123"/>
        <v>0</v>
      </c>
      <c r="BO29" s="75">
        <f>'План 1-2024'!AD29</f>
        <v>0</v>
      </c>
      <c r="BP29" s="75">
        <f>ФАКТ!V20</f>
        <v>0</v>
      </c>
      <c r="BQ29" s="71">
        <f>'План 1-2024'!AE29</f>
        <v>0</v>
      </c>
      <c r="BR29" s="71">
        <f>ФАКТ!W20</f>
        <v>0</v>
      </c>
      <c r="BS29" s="40">
        <f t="shared" si="124"/>
        <v>0</v>
      </c>
      <c r="BT29" s="76">
        <f t="shared" si="125"/>
        <v>0</v>
      </c>
      <c r="BU29" s="76">
        <f t="shared" si="126"/>
        <v>0</v>
      </c>
      <c r="BV29" s="77">
        <f t="shared" si="127"/>
        <v>0</v>
      </c>
      <c r="BW29" s="111">
        <f t="shared" si="128"/>
        <v>0</v>
      </c>
      <c r="BX29" s="110">
        <f>'План 1-2024'!AH29</f>
        <v>0</v>
      </c>
      <c r="BY29" s="75">
        <f>ФАКТ!X20</f>
        <v>0</v>
      </c>
      <c r="BZ29" s="71">
        <f>'План 1-2024'!AI29</f>
        <v>0</v>
      </c>
      <c r="CA29" s="71">
        <f>ФАКТ!Y20</f>
        <v>0</v>
      </c>
      <c r="CB29" s="40">
        <f t="shared" si="129"/>
        <v>0</v>
      </c>
      <c r="CC29" s="75">
        <f>'План 1-2024'!AJ29</f>
        <v>0</v>
      </c>
      <c r="CD29" s="75">
        <f>ФАКТ!Z20</f>
        <v>0</v>
      </c>
      <c r="CE29" s="71">
        <f>'План 1-2024'!AK29</f>
        <v>0</v>
      </c>
      <c r="CF29" s="71">
        <f>ФАКТ!AA20</f>
        <v>0</v>
      </c>
      <c r="CG29" s="40">
        <f t="shared" si="130"/>
        <v>0</v>
      </c>
      <c r="CH29" s="75">
        <f>'План 1-2024'!AL29</f>
        <v>0</v>
      </c>
      <c r="CI29" s="75">
        <f>ФАКТ!AB20</f>
        <v>0</v>
      </c>
      <c r="CJ29" s="71">
        <f>'План 1-2024'!AM29</f>
        <v>0</v>
      </c>
      <c r="CK29" s="71">
        <f>ФАКТ!AC20</f>
        <v>0</v>
      </c>
      <c r="CL29" s="40">
        <f t="shared" si="131"/>
        <v>0</v>
      </c>
      <c r="CM29" s="75">
        <f>'План 1-2024'!AN29</f>
        <v>0</v>
      </c>
      <c r="CN29" s="75">
        <f>ФАКТ!AD20</f>
        <v>0</v>
      </c>
      <c r="CO29" s="71">
        <f>'План 1-2024'!AO29</f>
        <v>0</v>
      </c>
      <c r="CP29" s="71">
        <f>ФАКТ!AE20</f>
        <v>0</v>
      </c>
      <c r="CQ29" s="40">
        <f t="shared" si="132"/>
        <v>0</v>
      </c>
      <c r="CR29" s="75">
        <f>'План 1-2024'!AP29</f>
        <v>0</v>
      </c>
      <c r="CS29" s="75">
        <f>ФАКТ!AF20</f>
        <v>0</v>
      </c>
      <c r="CT29" s="71">
        <f>'План 1-2024'!AQ29</f>
        <v>0</v>
      </c>
      <c r="CU29" s="71">
        <f>ФАКТ!AG20</f>
        <v>0</v>
      </c>
      <c r="CV29" s="40">
        <f t="shared" si="133"/>
        <v>0</v>
      </c>
      <c r="CW29" s="75">
        <f>'План 1-2024'!AR29</f>
        <v>0</v>
      </c>
      <c r="CX29" s="75">
        <f>ФАКТ!AH20</f>
        <v>0</v>
      </c>
      <c r="CY29" s="71">
        <f>'План 1-2024'!AS29</f>
        <v>0</v>
      </c>
      <c r="CZ29" s="71">
        <f>ФАКТ!AI20</f>
        <v>0</v>
      </c>
      <c r="DA29" s="40">
        <f t="shared" si="134"/>
        <v>0</v>
      </c>
      <c r="DB29" s="76">
        <f t="shared" si="135"/>
        <v>0</v>
      </c>
      <c r="DC29" s="76">
        <f t="shared" si="136"/>
        <v>0</v>
      </c>
      <c r="DD29" s="77">
        <f t="shared" si="137"/>
        <v>0</v>
      </c>
      <c r="DE29" s="127">
        <f t="shared" si="138"/>
        <v>0</v>
      </c>
      <c r="DF29" s="110">
        <f>'План 1-2024'!AV29</f>
        <v>0</v>
      </c>
      <c r="DG29" s="75">
        <f>ФАКТ!AJ20</f>
        <v>0</v>
      </c>
      <c r="DH29" s="71">
        <f>'План 1-2024'!AW29</f>
        <v>0</v>
      </c>
      <c r="DI29" s="71">
        <f>ФАКТ!AK20</f>
        <v>0</v>
      </c>
      <c r="DJ29" s="40">
        <f t="shared" si="139"/>
        <v>0</v>
      </c>
      <c r="DK29" s="75">
        <f>'План 1-2024'!AX29</f>
        <v>0</v>
      </c>
      <c r="DL29" s="75">
        <f>ФАКТ!AL20</f>
        <v>0</v>
      </c>
      <c r="DM29" s="71">
        <f>'План 1-2024'!AY29</f>
        <v>0</v>
      </c>
      <c r="DN29" s="71">
        <f>ФАКТ!AM20</f>
        <v>0</v>
      </c>
      <c r="DO29" s="40">
        <f t="shared" si="140"/>
        <v>0</v>
      </c>
      <c r="DP29" s="76">
        <f t="shared" si="141"/>
        <v>0</v>
      </c>
      <c r="DQ29" s="76">
        <f t="shared" si="142"/>
        <v>0</v>
      </c>
      <c r="DR29" s="77">
        <f t="shared" si="143"/>
        <v>0</v>
      </c>
      <c r="DS29" s="127">
        <f t="shared" si="144"/>
        <v>0</v>
      </c>
      <c r="DT29" s="110">
        <f>'План 1-2024'!BB29</f>
        <v>0</v>
      </c>
      <c r="DU29" s="75">
        <f>ФАКТ!AN20</f>
        <v>0</v>
      </c>
      <c r="DV29" s="71">
        <f>'План 1-2024'!BC29</f>
        <v>0</v>
      </c>
      <c r="DW29" s="71">
        <f>ФАКТ!AO20</f>
        <v>0</v>
      </c>
      <c r="DX29" s="40">
        <f t="shared" si="145"/>
        <v>0</v>
      </c>
      <c r="DY29" s="75">
        <f>'План 1-2024'!BD29</f>
        <v>0</v>
      </c>
      <c r="DZ29" s="75">
        <f>ФАКТ!AP20</f>
        <v>0</v>
      </c>
      <c r="EA29" s="71">
        <f>'План 1-2024'!BE29</f>
        <v>0</v>
      </c>
      <c r="EB29" s="71">
        <f>ФАКТ!AQ20</f>
        <v>0</v>
      </c>
      <c r="EC29" s="40">
        <f t="shared" si="146"/>
        <v>0</v>
      </c>
      <c r="ED29" s="75">
        <f>'План 1-2024'!BF29</f>
        <v>0</v>
      </c>
      <c r="EE29" s="75">
        <f>ФАКТ!AR20</f>
        <v>0</v>
      </c>
      <c r="EF29" s="71">
        <f>'План 1-2024'!BG29</f>
        <v>0</v>
      </c>
      <c r="EG29" s="71">
        <f>ФАКТ!AS20</f>
        <v>0</v>
      </c>
      <c r="EH29" s="40">
        <f t="shared" si="147"/>
        <v>0</v>
      </c>
      <c r="EI29" s="75">
        <f>'План 1-2024'!BH29</f>
        <v>0</v>
      </c>
      <c r="EJ29" s="75">
        <f>ФАКТ!AT20</f>
        <v>0</v>
      </c>
      <c r="EK29" s="71">
        <f>'План 1-2024'!BI29</f>
        <v>0</v>
      </c>
      <c r="EL29" s="71">
        <f>ФАКТ!AU20</f>
        <v>0</v>
      </c>
      <c r="EM29" s="40">
        <f t="shared" si="148"/>
        <v>0</v>
      </c>
      <c r="EN29" s="75">
        <f>'План 1-2024'!BJ29</f>
        <v>0</v>
      </c>
      <c r="EO29" s="75">
        <f>ФАКТ!AV20</f>
        <v>0</v>
      </c>
      <c r="EP29" s="71">
        <f>'План 1-2024'!BK29</f>
        <v>0</v>
      </c>
      <c r="EQ29" s="71">
        <f>ФАКТ!AW20</f>
        <v>0</v>
      </c>
      <c r="ER29" s="40">
        <f t="shared" si="149"/>
        <v>0</v>
      </c>
      <c r="ES29" s="75">
        <f>'План 1-2024'!BL29</f>
        <v>0</v>
      </c>
      <c r="ET29" s="75">
        <f>ФАКТ!AX20</f>
        <v>0</v>
      </c>
      <c r="EU29" s="71">
        <f>'План 1-2024'!BM29</f>
        <v>0</v>
      </c>
      <c r="EV29" s="71">
        <f>ФАКТ!AY20</f>
        <v>0</v>
      </c>
      <c r="EW29" s="40">
        <f t="shared" si="150"/>
        <v>0</v>
      </c>
      <c r="EX29" s="76">
        <f>'План 1-2024'!BN29</f>
        <v>0</v>
      </c>
      <c r="EY29" s="76">
        <f>ФАКТ!AZ20</f>
        <v>0</v>
      </c>
      <c r="EZ29" s="137">
        <f>'План 1-2024'!BO29</f>
        <v>0</v>
      </c>
      <c r="FA29" s="76">
        <f>ФАКТ!BA20</f>
        <v>0</v>
      </c>
      <c r="FB29" s="40">
        <f t="shared" si="151"/>
        <v>0</v>
      </c>
      <c r="FC29" s="76">
        <f t="shared" si="152"/>
        <v>0</v>
      </c>
      <c r="FD29" s="76">
        <f t="shared" si="153"/>
        <v>0</v>
      </c>
      <c r="FE29" s="136">
        <f t="shared" si="154"/>
        <v>0</v>
      </c>
      <c r="FF29" s="128">
        <f t="shared" si="155"/>
        <v>0</v>
      </c>
      <c r="FG29" s="110">
        <f>'План 1-2024'!BR29</f>
        <v>0</v>
      </c>
      <c r="FH29" s="75">
        <f>ФАКТ!BB20</f>
        <v>0</v>
      </c>
      <c r="FI29" s="71">
        <f>'План 1-2024'!BS29</f>
        <v>0</v>
      </c>
      <c r="FJ29" s="71">
        <f>ФАКТ!BC20</f>
        <v>0</v>
      </c>
      <c r="FK29" s="40">
        <f t="shared" si="156"/>
        <v>0</v>
      </c>
      <c r="FL29" s="75">
        <f>'План 1-2024'!BT29</f>
        <v>0</v>
      </c>
      <c r="FM29" s="75">
        <f>ФАКТ!BD20</f>
        <v>0</v>
      </c>
      <c r="FN29" s="71">
        <f>'План 1-2024'!BU29</f>
        <v>0</v>
      </c>
      <c r="FO29" s="71">
        <f>ФАКТ!BE20</f>
        <v>0</v>
      </c>
      <c r="FP29" s="40">
        <f t="shared" si="157"/>
        <v>0</v>
      </c>
      <c r="FQ29" s="75">
        <f>'План 1-2024'!BV29</f>
        <v>0</v>
      </c>
      <c r="FR29" s="75">
        <f>ФАКТ!BF20</f>
        <v>0</v>
      </c>
      <c r="FS29" s="71">
        <f>'План 1-2024'!BW29</f>
        <v>0</v>
      </c>
      <c r="FT29" s="71">
        <f>ФАКТ!BG20</f>
        <v>0</v>
      </c>
      <c r="FU29" s="40">
        <f t="shared" si="158"/>
        <v>0</v>
      </c>
      <c r="FV29" s="76">
        <f t="shared" si="159"/>
        <v>0</v>
      </c>
      <c r="FW29" s="76">
        <f t="shared" si="160"/>
        <v>0</v>
      </c>
      <c r="FX29" s="71">
        <f t="shared" si="161"/>
        <v>0</v>
      </c>
      <c r="FY29" s="127">
        <f t="shared" si="162"/>
        <v>0</v>
      </c>
      <c r="FZ29" s="110">
        <f>'План 1-2024'!BZ29</f>
        <v>0</v>
      </c>
      <c r="GA29" s="75">
        <f>ФАКТ!BH20</f>
        <v>0</v>
      </c>
      <c r="GB29" s="71">
        <f>'План 1-2024'!CA29</f>
        <v>0</v>
      </c>
      <c r="GC29" s="71">
        <f>ФАКТ!BI20</f>
        <v>0</v>
      </c>
      <c r="GD29" s="40">
        <f t="shared" si="163"/>
        <v>0</v>
      </c>
      <c r="GE29" s="75">
        <f>'План 1-2024'!CB29</f>
        <v>0</v>
      </c>
      <c r="GF29" s="75">
        <f>ФАКТ!BJ20</f>
        <v>0</v>
      </c>
      <c r="GG29" s="71">
        <f>'План 1-2024'!CC29</f>
        <v>0</v>
      </c>
      <c r="GH29" s="71">
        <f>ФАКТ!BK20</f>
        <v>0</v>
      </c>
      <c r="GI29" s="40">
        <f t="shared" si="164"/>
        <v>0</v>
      </c>
      <c r="GJ29" s="75">
        <f>'План 1-2024'!CD29</f>
        <v>0</v>
      </c>
      <c r="GK29" s="75">
        <f>ФАКТ!BL20</f>
        <v>0</v>
      </c>
      <c r="GL29" s="75">
        <f>'План 1-2024'!CG29</f>
        <v>0</v>
      </c>
      <c r="GM29" s="75">
        <f>ФАКТ!BM20</f>
        <v>0</v>
      </c>
      <c r="GN29" s="40">
        <f t="shared" si="165"/>
        <v>0</v>
      </c>
      <c r="GO29" s="75">
        <f>'План 1-2024'!CF29</f>
        <v>0</v>
      </c>
      <c r="GP29" s="75">
        <f>ФАКТ!BN20</f>
        <v>0</v>
      </c>
      <c r="GQ29" s="75">
        <f>'План 1-2024'!CG29</f>
        <v>0</v>
      </c>
      <c r="GR29" s="75">
        <f>ФАКТ!BO20</f>
        <v>0</v>
      </c>
      <c r="GS29" s="40">
        <f t="shared" si="166"/>
        <v>0</v>
      </c>
      <c r="GT29" s="76">
        <f t="shared" si="167"/>
        <v>0</v>
      </c>
      <c r="GU29" s="76">
        <f t="shared" si="168"/>
        <v>0</v>
      </c>
      <c r="GV29" s="77">
        <f t="shared" si="169"/>
        <v>0</v>
      </c>
      <c r="GW29" s="78">
        <f t="shared" si="170"/>
        <v>0</v>
      </c>
      <c r="GX29" s="110">
        <f>'План 1-2024'!CJ29</f>
        <v>0</v>
      </c>
      <c r="GY29" s="75">
        <f>ФАКТ!BP20</f>
        <v>0</v>
      </c>
      <c r="GZ29" s="71">
        <f>'План 1-2024'!CK29</f>
        <v>0</v>
      </c>
      <c r="HA29" s="71">
        <f>ФАКТ!BQ20</f>
        <v>0</v>
      </c>
      <c r="HB29" s="40">
        <f t="shared" si="171"/>
        <v>0</v>
      </c>
      <c r="HC29" s="165">
        <f>'План 1-2024'!CL29</f>
        <v>0</v>
      </c>
      <c r="HD29" s="75">
        <f>ФАКТ!BR20</f>
        <v>0</v>
      </c>
      <c r="HE29" s="71">
        <f>'План 1-2024'!CM29</f>
        <v>0</v>
      </c>
      <c r="HF29" s="71">
        <f>ФАКТ!BS20</f>
        <v>0</v>
      </c>
      <c r="HG29" s="40">
        <f t="shared" si="172"/>
        <v>0</v>
      </c>
      <c r="HH29" s="165">
        <f>'План 1-2024'!CN29</f>
        <v>0</v>
      </c>
      <c r="HI29" s="75">
        <f>ФАКТ!BT20</f>
        <v>0</v>
      </c>
      <c r="HJ29" s="71">
        <f>'План 1-2024'!CO29</f>
        <v>0</v>
      </c>
      <c r="HK29" s="71">
        <f>ФАКТ!BU20</f>
        <v>0</v>
      </c>
      <c r="HL29" s="40">
        <f t="shared" si="173"/>
        <v>0</v>
      </c>
      <c r="HM29" s="165">
        <f>'План 1-2024'!CP29</f>
        <v>0</v>
      </c>
      <c r="HN29" s="75">
        <f>ФАКТ!BV20</f>
        <v>0</v>
      </c>
      <c r="HO29" s="71">
        <f>'План 1-2024'!CQ29</f>
        <v>0</v>
      </c>
      <c r="HP29" s="71">
        <f>ФАКТ!BW20</f>
        <v>0</v>
      </c>
      <c r="HQ29" s="167">
        <f t="shared" si="174"/>
        <v>0</v>
      </c>
      <c r="HR29" s="75">
        <f>'План 1-2024'!CR29</f>
        <v>0</v>
      </c>
      <c r="HS29" s="71">
        <f>ФАКТ!BX20</f>
        <v>0</v>
      </c>
      <c r="HT29" s="71">
        <f>'План 1-2024'!CS29</f>
        <v>0</v>
      </c>
      <c r="HU29" s="71">
        <f>ФАКТ!BY20</f>
        <v>0</v>
      </c>
      <c r="HV29" s="40">
        <f t="shared" si="175"/>
        <v>0</v>
      </c>
      <c r="HW29" s="75">
        <f>'План 1-2024'!CT29</f>
        <v>0</v>
      </c>
      <c r="HX29" s="71">
        <f>ФАКТ!BZ20</f>
        <v>0</v>
      </c>
      <c r="HY29" s="71">
        <f>'План 1-2024'!CU29</f>
        <v>0</v>
      </c>
      <c r="HZ29" s="71">
        <f>ФАКТ!CA20</f>
        <v>0</v>
      </c>
      <c r="IA29" s="40">
        <f t="shared" si="176"/>
        <v>0</v>
      </c>
      <c r="IB29" s="75">
        <f>'План 1-2024'!CV29</f>
        <v>0</v>
      </c>
      <c r="IC29" s="71">
        <f>ФАКТ!CB20</f>
        <v>0</v>
      </c>
      <c r="ID29" s="71">
        <f>'План 1-2024'!CW29</f>
        <v>0</v>
      </c>
      <c r="IE29" s="71">
        <f>ФАКТ!CC20</f>
        <v>0</v>
      </c>
      <c r="IF29" s="188">
        <f t="shared" si="177"/>
        <v>0</v>
      </c>
      <c r="IG29" s="75">
        <f>'План 1-2024'!CX29</f>
        <v>0</v>
      </c>
      <c r="IH29" s="71">
        <f>ФАКТ!CD20</f>
        <v>0</v>
      </c>
      <c r="II29" s="71">
        <f>'План 1-2024'!CY29</f>
        <v>0</v>
      </c>
      <c r="IJ29" s="71">
        <f>ФАКТ!CE20</f>
        <v>0</v>
      </c>
      <c r="IK29" s="40">
        <f t="shared" si="178"/>
        <v>0</v>
      </c>
      <c r="IL29" s="75">
        <f t="shared" si="179"/>
        <v>0</v>
      </c>
      <c r="IM29" s="75">
        <f t="shared" si="180"/>
        <v>0</v>
      </c>
      <c r="IN29" s="136">
        <f t="shared" si="181"/>
        <v>0</v>
      </c>
      <c r="IO29" s="134">
        <f t="shared" si="182"/>
        <v>0</v>
      </c>
      <c r="IP29" s="110">
        <f>'План 1-2024'!DB29</f>
        <v>0</v>
      </c>
      <c r="IQ29" s="75">
        <f>ФАКТ!CF20</f>
        <v>0</v>
      </c>
      <c r="IR29" s="71">
        <f>'План 1-2024'!DC29</f>
        <v>0</v>
      </c>
      <c r="IS29" s="71">
        <f>ФАКТ!CG20</f>
        <v>0</v>
      </c>
      <c r="IT29" s="121">
        <f t="shared" si="183"/>
        <v>0</v>
      </c>
      <c r="IU29" s="119">
        <f>'План 1-2024'!DD29</f>
        <v>120</v>
      </c>
      <c r="IV29" s="72">
        <f>ФАКТ!CH20</f>
        <v>28</v>
      </c>
      <c r="IW29" s="73">
        <f>'План 1-2024'!DE29</f>
        <v>23894.880000000001</v>
      </c>
      <c r="IX29" s="73">
        <f>ФАКТ!CI20</f>
        <v>5575.4719999999998</v>
      </c>
      <c r="IY29" s="74">
        <f t="shared" si="184"/>
        <v>0.23333333333333334</v>
      </c>
      <c r="IZ29" s="164">
        <f>'План 1-2024'!DF29</f>
        <v>80</v>
      </c>
      <c r="JA29" s="72">
        <f>ФАКТ!CJ20</f>
        <v>1</v>
      </c>
      <c r="JB29" s="73">
        <f>'План 1-2024'!DG29</f>
        <v>18409.68</v>
      </c>
      <c r="JC29" s="73">
        <f>ФАКТ!CK20</f>
        <v>230.12100000000001</v>
      </c>
      <c r="JD29" s="74">
        <f t="shared" si="185"/>
        <v>1.2500000000000001E-2</v>
      </c>
      <c r="JE29" s="164">
        <f>'План 1-2024'!DH29</f>
        <v>40</v>
      </c>
      <c r="JF29" s="72">
        <f>ФАКТ!CL20</f>
        <v>12</v>
      </c>
      <c r="JG29" s="73">
        <f>'План 1-2024'!DI29</f>
        <v>10433.48</v>
      </c>
      <c r="JH29" s="73">
        <f>ФАКТ!CM20</f>
        <v>3130.0439999999999</v>
      </c>
      <c r="JI29" s="74">
        <f t="shared" si="186"/>
        <v>0.3</v>
      </c>
      <c r="JJ29" s="164">
        <f>'План 1-2024'!DJ29</f>
        <v>200</v>
      </c>
      <c r="JK29" s="72">
        <f>ФАКТ!CN20</f>
        <v>8</v>
      </c>
      <c r="JL29" s="73">
        <f>'План 1-2024'!DK29</f>
        <v>29594.400000000001</v>
      </c>
      <c r="JM29" s="73">
        <f>ФАКТ!CO20</f>
        <v>1183.7760000000001</v>
      </c>
      <c r="JN29" s="74">
        <f t="shared" si="187"/>
        <v>0.04</v>
      </c>
      <c r="JO29" s="164">
        <f>'План 1-2024'!DL29</f>
        <v>110</v>
      </c>
      <c r="JP29" s="72">
        <f>ФАКТ!CP20</f>
        <v>4</v>
      </c>
      <c r="JQ29" s="73">
        <f>'План 1-2024'!DM29</f>
        <v>19691.43</v>
      </c>
      <c r="JR29" s="73">
        <f>ФАКТ!CQ20</f>
        <v>716.05200000000002</v>
      </c>
      <c r="JS29" s="74">
        <f t="shared" si="188"/>
        <v>3.6363636363636362E-2</v>
      </c>
      <c r="JT29" s="164">
        <f>'План 1-2024'!DN29</f>
        <v>60</v>
      </c>
      <c r="JU29" s="72">
        <f>ФАКТ!CR20</f>
        <v>6</v>
      </c>
      <c r="JV29" s="73">
        <f>'План 1-2024'!DO29</f>
        <v>13372.56</v>
      </c>
      <c r="JW29" s="73">
        <f>ФАКТ!CS20</f>
        <v>1337.2560000000001</v>
      </c>
      <c r="JX29" s="74">
        <f t="shared" si="189"/>
        <v>0.1</v>
      </c>
      <c r="JY29" s="164">
        <f>'План 1-2024'!DP29</f>
        <v>40</v>
      </c>
      <c r="JZ29" s="72">
        <f>ФАКТ!CT20</f>
        <v>0</v>
      </c>
      <c r="KA29" s="73">
        <f>'План 1-2024'!DQ29</f>
        <v>5479.28</v>
      </c>
      <c r="KB29" s="73">
        <f>ФАКТ!CU20</f>
        <v>0</v>
      </c>
      <c r="KC29" s="74">
        <f t="shared" si="190"/>
        <v>0</v>
      </c>
      <c r="KD29" s="164">
        <f>'План 1-2024'!DR29</f>
        <v>30</v>
      </c>
      <c r="KE29" s="72">
        <f>ФАКТ!CV20</f>
        <v>0</v>
      </c>
      <c r="KF29" s="73">
        <f>'План 1-2024'!DS29</f>
        <v>4879.2</v>
      </c>
      <c r="KG29" s="73">
        <f>ФАКТ!CW20</f>
        <v>0</v>
      </c>
      <c r="KH29" s="74">
        <f t="shared" si="191"/>
        <v>0</v>
      </c>
      <c r="KI29" s="164">
        <f>'План 1-2024'!DT29</f>
        <v>20</v>
      </c>
      <c r="KJ29" s="72">
        <f>ФАКТ!CX20</f>
        <v>0</v>
      </c>
      <c r="KK29" s="73">
        <f>'План 1-2024'!DU29</f>
        <v>4041.34</v>
      </c>
      <c r="KL29" s="73">
        <f>ФАКТ!CY20</f>
        <v>0</v>
      </c>
      <c r="KM29" s="74">
        <f t="shared" si="192"/>
        <v>0</v>
      </c>
      <c r="KN29" s="164">
        <f>'План 1-2024'!DV29</f>
        <v>0</v>
      </c>
      <c r="KO29" s="72">
        <f>ФАКТ!CZ20</f>
        <v>0</v>
      </c>
      <c r="KP29" s="73">
        <f>'План 1-2024'!DW29</f>
        <v>0</v>
      </c>
      <c r="KQ29" s="73">
        <f>ФАКТ!DA20</f>
        <v>0</v>
      </c>
      <c r="KR29" s="74">
        <f t="shared" si="193"/>
        <v>0</v>
      </c>
      <c r="KS29" s="164">
        <f>'План 1-2024'!DX29</f>
        <v>0</v>
      </c>
      <c r="KT29" s="72">
        <f>ФАКТ!DB20</f>
        <v>0</v>
      </c>
      <c r="KU29" s="73">
        <f>'План 1-2024'!DY29</f>
        <v>0</v>
      </c>
      <c r="KV29" s="73">
        <f>ФАКТ!DC20</f>
        <v>0</v>
      </c>
      <c r="KW29" s="74">
        <f t="shared" si="194"/>
        <v>0</v>
      </c>
      <c r="KX29" s="164">
        <f>'План 1-2024'!DZ29</f>
        <v>0</v>
      </c>
      <c r="KY29" s="72">
        <f>ФАКТ!DD20</f>
        <v>0</v>
      </c>
      <c r="KZ29" s="73">
        <f>'План 1-2024'!EA29</f>
        <v>0</v>
      </c>
      <c r="LA29" s="73">
        <f>ФАКТ!DE20</f>
        <v>0</v>
      </c>
      <c r="LB29" s="74">
        <f t="shared" si="195"/>
        <v>0</v>
      </c>
      <c r="LC29" s="72">
        <f>'План 1-2024'!EB29</f>
        <v>0</v>
      </c>
      <c r="LD29" s="72">
        <f>ФАКТ!DF20</f>
        <v>0</v>
      </c>
      <c r="LE29" s="73">
        <f>'План 1-2024'!EC29</f>
        <v>0</v>
      </c>
      <c r="LF29" s="73">
        <f>ФАКТ!DG20</f>
        <v>0</v>
      </c>
      <c r="LG29" s="74">
        <f t="shared" si="196"/>
        <v>0</v>
      </c>
      <c r="LH29" s="169">
        <f>'План 1-2024'!ED29</f>
        <v>0</v>
      </c>
      <c r="LI29" s="139">
        <f>ФАКТ!DH20</f>
        <v>0</v>
      </c>
      <c r="LJ29" s="139">
        <f>'План 1-2024'!EE29</f>
        <v>0</v>
      </c>
      <c r="LK29" s="139">
        <f>ФАКТ!DI20</f>
        <v>0</v>
      </c>
      <c r="LL29" s="74">
        <f t="shared" si="197"/>
        <v>0</v>
      </c>
      <c r="LM29" s="139">
        <f>'План 1-2024'!EF29</f>
        <v>0</v>
      </c>
      <c r="LN29" s="139">
        <f>ФАКТ!DJ20</f>
        <v>0</v>
      </c>
      <c r="LO29" s="135">
        <f>'План 1-2024'!EG29</f>
        <v>0</v>
      </c>
      <c r="LP29" s="140">
        <f>ФАКТ!DK20</f>
        <v>0</v>
      </c>
      <c r="LQ29" s="74">
        <f t="shared" si="198"/>
        <v>0</v>
      </c>
      <c r="LR29" s="169">
        <f>'План 1-2024'!EH29</f>
        <v>0</v>
      </c>
      <c r="LS29" s="139">
        <f>ФАКТ!DL20</f>
        <v>0</v>
      </c>
      <c r="LT29" s="135">
        <f>'План 1-2024'!EI29</f>
        <v>0</v>
      </c>
      <c r="LU29" s="135">
        <f>ФАКТ!DM20</f>
        <v>0</v>
      </c>
      <c r="LV29" s="74">
        <f t="shared" si="199"/>
        <v>0</v>
      </c>
      <c r="LW29" s="139">
        <f>'План 1-2024'!EJ29</f>
        <v>0</v>
      </c>
      <c r="LX29" s="139">
        <f>ФАКТ!DN20</f>
        <v>0</v>
      </c>
      <c r="LY29" s="135">
        <f>'План 1-2024'!EK29</f>
        <v>0</v>
      </c>
      <c r="LZ29" s="135">
        <f>ФАКТ!DO20</f>
        <v>0</v>
      </c>
      <c r="MA29" s="74">
        <f t="shared" si="200"/>
        <v>0</v>
      </c>
      <c r="MB29" s="139">
        <f>'План 1-2024'!EL29</f>
        <v>0</v>
      </c>
      <c r="MC29" s="139">
        <f>ФАКТ!DP20</f>
        <v>0</v>
      </c>
      <c r="MD29" s="135">
        <f>'План 1-2024'!EM29</f>
        <v>0</v>
      </c>
      <c r="ME29" s="135">
        <f>ФАКТ!DQ20</f>
        <v>0</v>
      </c>
      <c r="MF29" s="74">
        <f t="shared" si="201"/>
        <v>0</v>
      </c>
      <c r="MG29" s="139">
        <f>'План 1-2024'!EN29</f>
        <v>0</v>
      </c>
      <c r="MH29" s="139">
        <f>ФАКТ!DR20</f>
        <v>0</v>
      </c>
      <c r="MI29" s="135">
        <f>'План 1-2024'!EO29</f>
        <v>0</v>
      </c>
      <c r="MJ29" s="135">
        <f>ФАКТ!DS20</f>
        <v>0</v>
      </c>
      <c r="MK29" s="74">
        <f t="shared" si="202"/>
        <v>0</v>
      </c>
      <c r="ML29" s="139">
        <f>'План 1-2024'!EP29</f>
        <v>0</v>
      </c>
      <c r="MM29" s="139">
        <f>ФАКТ!DT20</f>
        <v>0</v>
      </c>
      <c r="MN29" s="135">
        <f>'План 1-2024'!EQ29</f>
        <v>0</v>
      </c>
      <c r="MO29" s="135">
        <f>ФАКТ!DU20</f>
        <v>0</v>
      </c>
      <c r="MP29" s="74">
        <f t="shared" si="203"/>
        <v>0</v>
      </c>
      <c r="MQ29" s="139">
        <f>'План 1-2024'!ER29</f>
        <v>0</v>
      </c>
      <c r="MR29" s="139">
        <f>ФАКТ!DV20</f>
        <v>0</v>
      </c>
      <c r="MS29" s="135">
        <f>'План 1-2024'!ES29</f>
        <v>0</v>
      </c>
      <c r="MT29" s="135">
        <f>ФАКТ!DW20</f>
        <v>0</v>
      </c>
      <c r="MU29" s="190">
        <f t="shared" si="204"/>
        <v>0</v>
      </c>
      <c r="MV29" s="139">
        <f>'План 1-2024'!ET29</f>
        <v>0</v>
      </c>
      <c r="MW29" s="139">
        <f>ФАКТ!DX20</f>
        <v>0</v>
      </c>
      <c r="MX29" s="135">
        <f>'План 1-2024'!EU29</f>
        <v>0</v>
      </c>
      <c r="MY29" s="135">
        <f>ФАКТ!DY20</f>
        <v>0</v>
      </c>
      <c r="MZ29" s="74">
        <f t="shared" si="205"/>
        <v>0</v>
      </c>
      <c r="NA29" s="82">
        <f t="shared" si="206"/>
        <v>700</v>
      </c>
      <c r="NB29" s="82">
        <f t="shared" si="207"/>
        <v>59</v>
      </c>
      <c r="NC29" s="73">
        <f t="shared" si="208"/>
        <v>129796.24999999999</v>
      </c>
      <c r="ND29" s="120">
        <f t="shared" si="209"/>
        <v>12172.720999999998</v>
      </c>
      <c r="NE29" s="110">
        <f>'План 1-2024'!EX29</f>
        <v>0</v>
      </c>
      <c r="NF29" s="75">
        <f>ФАКТ!DZ20</f>
        <v>2</v>
      </c>
      <c r="NG29" s="71">
        <f>'План 1-2024'!EY29</f>
        <v>0</v>
      </c>
      <c r="NH29" s="71">
        <f>ФАКТ!EA20</f>
        <v>352.87400000000002</v>
      </c>
      <c r="NI29" s="40">
        <f t="shared" si="210"/>
        <v>0</v>
      </c>
      <c r="NJ29" s="191">
        <f>'План 1-2024'!EZ29</f>
        <v>0</v>
      </c>
      <c r="NK29" s="141">
        <f>ФАКТ!EB20</f>
        <v>0</v>
      </c>
      <c r="NL29" s="141">
        <f>'План 1-2024'!FA29</f>
        <v>0</v>
      </c>
      <c r="NM29" s="141">
        <f>ФАКТ!EC20</f>
        <v>0</v>
      </c>
      <c r="NN29" s="40">
        <f t="shared" si="211"/>
        <v>0</v>
      </c>
      <c r="NO29" s="76">
        <f t="shared" si="212"/>
        <v>0</v>
      </c>
      <c r="NP29" s="76">
        <f t="shared" si="213"/>
        <v>2</v>
      </c>
      <c r="NQ29" s="77">
        <f t="shared" si="214"/>
        <v>0</v>
      </c>
      <c r="NR29" s="127">
        <f t="shared" si="215"/>
        <v>352.87400000000002</v>
      </c>
      <c r="NS29" s="110">
        <f>'План 1-2024'!FD29</f>
        <v>0</v>
      </c>
      <c r="NT29" s="75">
        <f>ФАКТ!ED20</f>
        <v>0</v>
      </c>
      <c r="NU29" s="71">
        <f>'План 1-2024'!FE29</f>
        <v>0</v>
      </c>
      <c r="NV29" s="71">
        <f>ФАКТ!EE20</f>
        <v>0</v>
      </c>
      <c r="NW29" s="40">
        <f t="shared" si="216"/>
        <v>0</v>
      </c>
      <c r="NX29" s="165">
        <f>'План 1-2024'!FF29</f>
        <v>0</v>
      </c>
      <c r="NY29" s="75">
        <f>ФАКТ!EF20</f>
        <v>0</v>
      </c>
      <c r="NZ29" s="71">
        <f>'План 1-2024'!FG29</f>
        <v>0</v>
      </c>
      <c r="OA29" s="71">
        <f>ФАКТ!EG20</f>
        <v>0</v>
      </c>
      <c r="OB29" s="40">
        <f t="shared" si="217"/>
        <v>0</v>
      </c>
      <c r="OC29" s="165">
        <f>'План 1-2024'!FH29</f>
        <v>0</v>
      </c>
      <c r="OD29" s="75">
        <f>ФАКТ!EH20</f>
        <v>0</v>
      </c>
      <c r="OE29" s="71">
        <f>'План 1-2024'!FI29</f>
        <v>0</v>
      </c>
      <c r="OF29" s="71">
        <f>ФАКТ!EI20</f>
        <v>0</v>
      </c>
      <c r="OG29" s="40">
        <f t="shared" si="218"/>
        <v>0</v>
      </c>
      <c r="OH29" s="165">
        <f>'План 1-2024'!FJ29</f>
        <v>0</v>
      </c>
      <c r="OI29" s="75">
        <f>ФАКТ!EJ20</f>
        <v>0</v>
      </c>
      <c r="OJ29" s="71">
        <f>'План 1-2024'!FK29</f>
        <v>0</v>
      </c>
      <c r="OK29" s="71">
        <f>ФАКТ!EK20</f>
        <v>0</v>
      </c>
      <c r="OL29" s="40">
        <f t="shared" si="219"/>
        <v>0</v>
      </c>
      <c r="OM29" s="165">
        <f>'План 1-2024'!FL29</f>
        <v>0</v>
      </c>
      <c r="ON29" s="75">
        <f>ФАКТ!EL20</f>
        <v>0</v>
      </c>
      <c r="OO29" s="71">
        <f>'План 1-2024'!FM29</f>
        <v>0</v>
      </c>
      <c r="OP29" s="71">
        <f>ФАКТ!EM20</f>
        <v>0</v>
      </c>
      <c r="OQ29" s="40">
        <f t="shared" si="220"/>
        <v>0</v>
      </c>
      <c r="OR29" s="165">
        <f>'План 1-2024'!FN29</f>
        <v>0</v>
      </c>
      <c r="OS29" s="75">
        <f>ФАКТ!EN20</f>
        <v>0</v>
      </c>
      <c r="OT29" s="71">
        <f>'План 1-2024'!FO29</f>
        <v>0</v>
      </c>
      <c r="OU29" s="71">
        <f>ФАКТ!EO20</f>
        <v>0</v>
      </c>
      <c r="OV29" s="40">
        <f t="shared" si="221"/>
        <v>0</v>
      </c>
      <c r="OW29" s="165">
        <f>'План 1-2024'!FP29</f>
        <v>0</v>
      </c>
      <c r="OX29" s="75">
        <f>ФАКТ!EP20</f>
        <v>0</v>
      </c>
      <c r="OY29" s="71">
        <f>'План 1-2024'!FQ29</f>
        <v>0</v>
      </c>
      <c r="OZ29" s="71">
        <f>ФАКТ!EQ20</f>
        <v>0</v>
      </c>
      <c r="PA29" s="40">
        <f t="shared" si="222"/>
        <v>0</v>
      </c>
      <c r="PB29" s="76">
        <f t="shared" si="223"/>
        <v>0</v>
      </c>
      <c r="PC29" s="76">
        <f t="shared" si="224"/>
        <v>0</v>
      </c>
      <c r="PD29" s="77">
        <f t="shared" si="225"/>
        <v>0</v>
      </c>
      <c r="PE29" s="127">
        <f t="shared" si="226"/>
        <v>0</v>
      </c>
      <c r="PF29" s="110">
        <f>'План 1-2024'!FT29</f>
        <v>0</v>
      </c>
      <c r="PG29" s="75">
        <f>ФАКТ!ER20</f>
        <v>0</v>
      </c>
      <c r="PH29" s="71">
        <f>'План 1-2024'!FU29</f>
        <v>0</v>
      </c>
      <c r="PI29" s="71">
        <f>ФАКТ!ES20</f>
        <v>0</v>
      </c>
      <c r="PJ29" s="40">
        <f t="shared" si="227"/>
        <v>0</v>
      </c>
      <c r="PK29" s="165">
        <f>'План 1-2024'!FV29</f>
        <v>0</v>
      </c>
      <c r="PL29" s="75">
        <f>ФАКТ!ET20</f>
        <v>0</v>
      </c>
      <c r="PM29" s="71">
        <f>'План 1-2024'!FW29</f>
        <v>0</v>
      </c>
      <c r="PN29" s="71">
        <f>ФАКТ!EU20</f>
        <v>0</v>
      </c>
      <c r="PO29" s="40">
        <f t="shared" si="228"/>
        <v>0</v>
      </c>
      <c r="PP29" s="165">
        <f>'План 1-2024'!FX29</f>
        <v>0</v>
      </c>
      <c r="PQ29" s="75">
        <f>ФАКТ!EV20</f>
        <v>0</v>
      </c>
      <c r="PR29" s="71">
        <f>'План 1-2024'!FY29</f>
        <v>0</v>
      </c>
      <c r="PS29" s="71">
        <f>ФАКТ!EW20</f>
        <v>0</v>
      </c>
      <c r="PT29" s="40">
        <f t="shared" si="229"/>
        <v>0</v>
      </c>
      <c r="PU29" s="76">
        <f t="shared" si="230"/>
        <v>0</v>
      </c>
      <c r="PV29" s="76">
        <f t="shared" si="231"/>
        <v>0</v>
      </c>
      <c r="PW29" s="77">
        <f t="shared" si="232"/>
        <v>0</v>
      </c>
      <c r="PX29" s="111">
        <f t="shared" si="233"/>
        <v>0</v>
      </c>
      <c r="PY29" s="119">
        <f>'План 1-2024'!GB29</f>
        <v>0</v>
      </c>
      <c r="PZ29" s="165">
        <f>ФАКТ!EX20</f>
        <v>0</v>
      </c>
      <c r="QA29" s="136">
        <f>'План 1-2024'!GC29</f>
        <v>0</v>
      </c>
      <c r="QB29" s="136">
        <f>ФАКТ!EY20</f>
        <v>0</v>
      </c>
      <c r="QC29" s="40">
        <f t="shared" si="234"/>
        <v>0</v>
      </c>
      <c r="QD29" s="76">
        <f>'План 1-2024'!GD29</f>
        <v>0</v>
      </c>
      <c r="QE29" s="76">
        <f>ФАКТ!EZ20</f>
        <v>0</v>
      </c>
      <c r="QF29" s="138">
        <f>'План 1-2024'!GE29</f>
        <v>0</v>
      </c>
      <c r="QG29" s="138">
        <f>ФАКТ!FA20</f>
        <v>0</v>
      </c>
      <c r="QH29" s="40">
        <f t="shared" si="235"/>
        <v>0</v>
      </c>
      <c r="QI29" s="76">
        <f t="shared" si="236"/>
        <v>0</v>
      </c>
      <c r="QJ29" s="76">
        <f t="shared" si="237"/>
        <v>0</v>
      </c>
      <c r="QK29" s="136">
        <f t="shared" si="238"/>
        <v>0</v>
      </c>
      <c r="QL29" s="162">
        <f t="shared" si="239"/>
        <v>0</v>
      </c>
      <c r="QM29" s="110">
        <f>'План 1-2024'!GH29</f>
        <v>0</v>
      </c>
      <c r="QN29" s="75">
        <f>ФАКТ!FB20</f>
        <v>0</v>
      </c>
      <c r="QO29" s="71">
        <f>'План 1-2024'!GI29</f>
        <v>0</v>
      </c>
      <c r="QP29" s="71">
        <f>ФАКТ!FC20</f>
        <v>0</v>
      </c>
      <c r="QQ29" s="121">
        <f t="shared" si="240"/>
        <v>0</v>
      </c>
      <c r="QR29" s="110">
        <f>'План 1-2024'!GJ29</f>
        <v>0</v>
      </c>
      <c r="QS29" s="75">
        <f>ФАКТ!FD20</f>
        <v>0</v>
      </c>
      <c r="QT29" s="71">
        <f>'План 1-2024'!GK29</f>
        <v>0</v>
      </c>
      <c r="QU29" s="71">
        <f>ФАКТ!FE20</f>
        <v>0</v>
      </c>
      <c r="QV29" s="40">
        <f t="shared" si="241"/>
        <v>0</v>
      </c>
      <c r="QW29" s="75">
        <f>'План 1-2024'!GL29</f>
        <v>0</v>
      </c>
      <c r="QX29" s="75">
        <f>ФАКТ!FF20</f>
        <v>0</v>
      </c>
      <c r="QY29" s="71">
        <f>'План 1-2024'!GM29</f>
        <v>0</v>
      </c>
      <c r="QZ29" s="71">
        <f>ФАКТ!FG20</f>
        <v>0</v>
      </c>
      <c r="RA29" s="40">
        <f t="shared" si="242"/>
        <v>0</v>
      </c>
      <c r="RB29" s="76">
        <f t="shared" si="243"/>
        <v>0</v>
      </c>
      <c r="RC29" s="76">
        <f t="shared" si="244"/>
        <v>0</v>
      </c>
      <c r="RD29" s="77">
        <f t="shared" si="245"/>
        <v>0</v>
      </c>
      <c r="RE29" s="127">
        <f t="shared" si="246"/>
        <v>0</v>
      </c>
    </row>
    <row r="30" spans="1:473" s="39" customFormat="1">
      <c r="A30" s="132">
        <v>630123</v>
      </c>
      <c r="B30" s="37">
        <v>10095</v>
      </c>
      <c r="C30" s="133" t="s">
        <v>103</v>
      </c>
      <c r="D30" s="72">
        <f t="shared" si="0"/>
        <v>694</v>
      </c>
      <c r="E30" s="72">
        <f t="shared" si="1"/>
        <v>34</v>
      </c>
      <c r="F30" s="73">
        <f t="shared" si="2"/>
        <v>132619.74400000001</v>
      </c>
      <c r="G30" s="73">
        <f t="shared" si="3"/>
        <v>6475.1490000000003</v>
      </c>
      <c r="H30" s="121">
        <f t="shared" si="105"/>
        <v>4.8991354466858789E-2</v>
      </c>
      <c r="I30" s="119">
        <f>'План 1-2024'!F30</f>
        <v>5</v>
      </c>
      <c r="J30" s="72">
        <f>ФАКТ!B21</f>
        <v>0</v>
      </c>
      <c r="K30" s="73">
        <f>'План 1-2024'!G30</f>
        <v>793.63499999999999</v>
      </c>
      <c r="L30" s="73">
        <f>ФАКТ!C21</f>
        <v>0</v>
      </c>
      <c r="M30" s="74">
        <f t="shared" si="106"/>
        <v>0</v>
      </c>
      <c r="N30" s="72">
        <f>'План 1-2024'!H30</f>
        <v>5</v>
      </c>
      <c r="O30" s="72">
        <f>ФАКТ!D21</f>
        <v>0</v>
      </c>
      <c r="P30" s="73">
        <f>'План 1-2024'!I30</f>
        <v>1208.365</v>
      </c>
      <c r="Q30" s="73">
        <f>ФАКТ!E21</f>
        <v>0</v>
      </c>
      <c r="R30" s="74">
        <f t="shared" si="107"/>
        <v>0</v>
      </c>
      <c r="S30" s="72">
        <f>'План 1-2024'!J30</f>
        <v>0</v>
      </c>
      <c r="T30" s="72">
        <f>ФАКТ!F21</f>
        <v>0</v>
      </c>
      <c r="U30" s="73">
        <f>'План 1-2024'!K30</f>
        <v>0</v>
      </c>
      <c r="V30" s="73">
        <f>ФАКТ!G21</f>
        <v>0</v>
      </c>
      <c r="W30" s="74">
        <f t="shared" si="108"/>
        <v>0</v>
      </c>
      <c r="X30" s="72">
        <f>[18]Лист1!$L$13</f>
        <v>0</v>
      </c>
      <c r="Y30" s="72">
        <f>ФАКТ!H21</f>
        <v>0</v>
      </c>
      <c r="Z30" s="73">
        <f>'План 1-2024'!M30</f>
        <v>0</v>
      </c>
      <c r="AA30" s="73">
        <f>ФАКТ!I21</f>
        <v>0</v>
      </c>
      <c r="AB30" s="74">
        <f t="shared" si="109"/>
        <v>0</v>
      </c>
      <c r="AC30" s="72">
        <f t="shared" si="110"/>
        <v>10</v>
      </c>
      <c r="AD30" s="72">
        <f t="shared" si="111"/>
        <v>0</v>
      </c>
      <c r="AE30" s="73">
        <f t="shared" si="112"/>
        <v>2002</v>
      </c>
      <c r="AF30" s="187">
        <f t="shared" si="113"/>
        <v>0</v>
      </c>
      <c r="AG30" s="110">
        <f>'План 1-2024'!P30</f>
        <v>0</v>
      </c>
      <c r="AH30" s="75">
        <f>ФАКТ!J21</f>
        <v>0</v>
      </c>
      <c r="AI30" s="71">
        <f>'План 1-2024'!Q30</f>
        <v>0</v>
      </c>
      <c r="AJ30" s="71">
        <f>ФАКТ!K21</f>
        <v>0</v>
      </c>
      <c r="AK30" s="121">
        <f t="shared" si="114"/>
        <v>0</v>
      </c>
      <c r="AL30" s="110">
        <f>'План 1-2024'!R30</f>
        <v>0</v>
      </c>
      <c r="AM30" s="75">
        <f>ФАКТ!L21</f>
        <v>0</v>
      </c>
      <c r="AN30" s="71">
        <f>'План 1-2024'!S30</f>
        <v>0</v>
      </c>
      <c r="AO30" s="71">
        <f>ФАКТ!M21</f>
        <v>0</v>
      </c>
      <c r="AP30" s="40">
        <f t="shared" si="115"/>
        <v>0</v>
      </c>
      <c r="AQ30" s="75">
        <f>'План 1-2024'!T30</f>
        <v>0</v>
      </c>
      <c r="AR30" s="75">
        <f>ФАКТ!N21</f>
        <v>0</v>
      </c>
      <c r="AS30" s="71">
        <f>'План 1-2024'!U30</f>
        <v>0</v>
      </c>
      <c r="AT30" s="71">
        <f>ФАКТ!O21</f>
        <v>0</v>
      </c>
      <c r="AU30" s="40">
        <f t="shared" si="116"/>
        <v>0</v>
      </c>
      <c r="AV30" s="76">
        <f t="shared" si="117"/>
        <v>0</v>
      </c>
      <c r="AW30" s="76">
        <f t="shared" si="118"/>
        <v>0</v>
      </c>
      <c r="AX30" s="77">
        <f t="shared" si="119"/>
        <v>0</v>
      </c>
      <c r="AY30" s="127">
        <f t="shared" si="120"/>
        <v>0</v>
      </c>
      <c r="AZ30" s="110">
        <f>'План 1-2024'!X30</f>
        <v>0</v>
      </c>
      <c r="BA30" s="75">
        <f>ФАКТ!P21</f>
        <v>0</v>
      </c>
      <c r="BB30" s="71">
        <f>'План 1-2024'!Y30</f>
        <v>0</v>
      </c>
      <c r="BC30" s="71">
        <f>ФАКТ!Q21</f>
        <v>0</v>
      </c>
      <c r="BD30" s="121">
        <f t="shared" si="121"/>
        <v>0</v>
      </c>
      <c r="BE30" s="110">
        <f>'План 1-2024'!Z30</f>
        <v>0</v>
      </c>
      <c r="BF30" s="75">
        <f>ФАКТ!R21</f>
        <v>0</v>
      </c>
      <c r="BG30" s="71">
        <f>'План 1-2024'!AA30</f>
        <v>0</v>
      </c>
      <c r="BH30" s="71">
        <f>ФАКТ!S21</f>
        <v>0</v>
      </c>
      <c r="BI30" s="121">
        <f t="shared" si="122"/>
        <v>0</v>
      </c>
      <c r="BJ30" s="110">
        <f>'План 1-2024'!AB30</f>
        <v>0</v>
      </c>
      <c r="BK30" s="75">
        <f>ФАКТ!T21</f>
        <v>0</v>
      </c>
      <c r="BL30" s="71">
        <f>'План 1-2024'!AC30</f>
        <v>0</v>
      </c>
      <c r="BM30" s="71">
        <f>ФАКТ!U21</f>
        <v>0</v>
      </c>
      <c r="BN30" s="40">
        <f t="shared" si="123"/>
        <v>0</v>
      </c>
      <c r="BO30" s="75">
        <f>'План 1-2024'!AD30</f>
        <v>0</v>
      </c>
      <c r="BP30" s="75">
        <f>ФАКТ!V21</f>
        <v>0</v>
      </c>
      <c r="BQ30" s="71">
        <f>'План 1-2024'!AE30</f>
        <v>0</v>
      </c>
      <c r="BR30" s="71">
        <f>ФАКТ!W21</f>
        <v>0</v>
      </c>
      <c r="BS30" s="40">
        <f t="shared" si="124"/>
        <v>0</v>
      </c>
      <c r="BT30" s="76">
        <f t="shared" si="125"/>
        <v>0</v>
      </c>
      <c r="BU30" s="76">
        <f t="shared" si="126"/>
        <v>0</v>
      </c>
      <c r="BV30" s="77">
        <f t="shared" si="127"/>
        <v>0</v>
      </c>
      <c r="BW30" s="111">
        <f t="shared" si="128"/>
        <v>0</v>
      </c>
      <c r="BX30" s="110">
        <f>'План 1-2024'!AH30</f>
        <v>0</v>
      </c>
      <c r="BY30" s="75">
        <f>ФАКТ!X21</f>
        <v>0</v>
      </c>
      <c r="BZ30" s="71">
        <f>'План 1-2024'!AI30</f>
        <v>0</v>
      </c>
      <c r="CA30" s="71">
        <f>ФАКТ!Y21</f>
        <v>0</v>
      </c>
      <c r="CB30" s="40">
        <f t="shared" si="129"/>
        <v>0</v>
      </c>
      <c r="CC30" s="75">
        <f>'План 1-2024'!AJ30</f>
        <v>0</v>
      </c>
      <c r="CD30" s="75">
        <f>ФАКТ!Z21</f>
        <v>0</v>
      </c>
      <c r="CE30" s="71">
        <f>'План 1-2024'!AK30</f>
        <v>0</v>
      </c>
      <c r="CF30" s="71">
        <f>ФАКТ!AA21</f>
        <v>0</v>
      </c>
      <c r="CG30" s="40">
        <f t="shared" si="130"/>
        <v>0</v>
      </c>
      <c r="CH30" s="75">
        <f>'План 1-2024'!AL30</f>
        <v>0</v>
      </c>
      <c r="CI30" s="75">
        <f>ФАКТ!AB21</f>
        <v>0</v>
      </c>
      <c r="CJ30" s="71">
        <f>'План 1-2024'!AM30</f>
        <v>0</v>
      </c>
      <c r="CK30" s="71">
        <f>ФАКТ!AC21</f>
        <v>0</v>
      </c>
      <c r="CL30" s="40">
        <f t="shared" si="131"/>
        <v>0</v>
      </c>
      <c r="CM30" s="75">
        <f>'План 1-2024'!AN30</f>
        <v>0</v>
      </c>
      <c r="CN30" s="75">
        <f>ФАКТ!AD21</f>
        <v>0</v>
      </c>
      <c r="CO30" s="71">
        <f>'План 1-2024'!AO30</f>
        <v>0</v>
      </c>
      <c r="CP30" s="71">
        <f>ФАКТ!AE21</f>
        <v>0</v>
      </c>
      <c r="CQ30" s="40">
        <f t="shared" si="132"/>
        <v>0</v>
      </c>
      <c r="CR30" s="75">
        <f>'План 1-2024'!AP30</f>
        <v>0</v>
      </c>
      <c r="CS30" s="75">
        <f>ФАКТ!AF21</f>
        <v>0</v>
      </c>
      <c r="CT30" s="71">
        <f>'План 1-2024'!AQ30</f>
        <v>0</v>
      </c>
      <c r="CU30" s="71">
        <f>ФАКТ!AG21</f>
        <v>0</v>
      </c>
      <c r="CV30" s="40">
        <f t="shared" si="133"/>
        <v>0</v>
      </c>
      <c r="CW30" s="75">
        <f>'План 1-2024'!AR30</f>
        <v>0</v>
      </c>
      <c r="CX30" s="75">
        <f>ФАКТ!AH21</f>
        <v>0</v>
      </c>
      <c r="CY30" s="71">
        <f>'План 1-2024'!AS30</f>
        <v>0</v>
      </c>
      <c r="CZ30" s="71">
        <f>ФАКТ!AI21</f>
        <v>0</v>
      </c>
      <c r="DA30" s="40">
        <f t="shared" si="134"/>
        <v>0</v>
      </c>
      <c r="DB30" s="76">
        <f t="shared" si="135"/>
        <v>0</v>
      </c>
      <c r="DC30" s="76">
        <f t="shared" si="136"/>
        <v>0</v>
      </c>
      <c r="DD30" s="77">
        <f t="shared" si="137"/>
        <v>0</v>
      </c>
      <c r="DE30" s="127">
        <f t="shared" si="138"/>
        <v>0</v>
      </c>
      <c r="DF30" s="110">
        <f>'План 1-2024'!AV30</f>
        <v>0</v>
      </c>
      <c r="DG30" s="75">
        <f>ФАКТ!AJ21</f>
        <v>0</v>
      </c>
      <c r="DH30" s="71">
        <f>'План 1-2024'!AW30</f>
        <v>0</v>
      </c>
      <c r="DI30" s="71">
        <f>ФАКТ!AK21</f>
        <v>0</v>
      </c>
      <c r="DJ30" s="40">
        <f t="shared" si="139"/>
        <v>0</v>
      </c>
      <c r="DK30" s="75">
        <f>'План 1-2024'!AX30</f>
        <v>1</v>
      </c>
      <c r="DL30" s="75">
        <f>ФАКТ!AL21</f>
        <v>0</v>
      </c>
      <c r="DM30" s="71">
        <f>'План 1-2024'!AY30</f>
        <v>626.899</v>
      </c>
      <c r="DN30" s="71">
        <f>ФАКТ!AM21</f>
        <v>0</v>
      </c>
      <c r="DO30" s="40">
        <f t="shared" si="140"/>
        <v>0</v>
      </c>
      <c r="DP30" s="76">
        <f t="shared" si="141"/>
        <v>1</v>
      </c>
      <c r="DQ30" s="76">
        <f t="shared" si="142"/>
        <v>0</v>
      </c>
      <c r="DR30" s="77">
        <f t="shared" si="143"/>
        <v>626.899</v>
      </c>
      <c r="DS30" s="127">
        <f t="shared" si="144"/>
        <v>0</v>
      </c>
      <c r="DT30" s="110">
        <f>'План 1-2024'!BB30</f>
        <v>40</v>
      </c>
      <c r="DU30" s="75">
        <f>ФАКТ!AN21</f>
        <v>0</v>
      </c>
      <c r="DV30" s="71">
        <f>'План 1-2024'!BC30</f>
        <v>9361.48</v>
      </c>
      <c r="DW30" s="71">
        <f>ФАКТ!AO21</f>
        <v>0</v>
      </c>
      <c r="DX30" s="40">
        <f t="shared" si="145"/>
        <v>0</v>
      </c>
      <c r="DY30" s="75">
        <f>'План 1-2024'!BD30</f>
        <v>0</v>
      </c>
      <c r="DZ30" s="75">
        <f>ФАКТ!AP21</f>
        <v>0</v>
      </c>
      <c r="EA30" s="71">
        <f>'План 1-2024'!BE30</f>
        <v>0</v>
      </c>
      <c r="EB30" s="71">
        <f>ФАКТ!AQ21</f>
        <v>0</v>
      </c>
      <c r="EC30" s="40">
        <f t="shared" si="146"/>
        <v>0</v>
      </c>
      <c r="ED30" s="75">
        <f>'План 1-2024'!BF30</f>
        <v>0</v>
      </c>
      <c r="EE30" s="75">
        <f>ФАКТ!AR21</f>
        <v>0</v>
      </c>
      <c r="EF30" s="71">
        <f>'План 1-2024'!BG30</f>
        <v>0</v>
      </c>
      <c r="EG30" s="71">
        <f>ФАКТ!AS21</f>
        <v>0</v>
      </c>
      <c r="EH30" s="40">
        <f t="shared" si="147"/>
        <v>0</v>
      </c>
      <c r="EI30" s="75">
        <f>'План 1-2024'!BH30</f>
        <v>0</v>
      </c>
      <c r="EJ30" s="75">
        <f>ФАКТ!AT21</f>
        <v>0</v>
      </c>
      <c r="EK30" s="71">
        <f>'План 1-2024'!BI30</f>
        <v>0</v>
      </c>
      <c r="EL30" s="71">
        <f>ФАКТ!AU21</f>
        <v>0</v>
      </c>
      <c r="EM30" s="40">
        <f t="shared" si="148"/>
        <v>0</v>
      </c>
      <c r="EN30" s="75">
        <f>'План 1-2024'!BJ30</f>
        <v>0</v>
      </c>
      <c r="EO30" s="75">
        <f>ФАКТ!AV21</f>
        <v>0</v>
      </c>
      <c r="EP30" s="71">
        <f>'План 1-2024'!BK30</f>
        <v>0</v>
      </c>
      <c r="EQ30" s="71">
        <f>ФАКТ!AW21</f>
        <v>0</v>
      </c>
      <c r="ER30" s="40">
        <f t="shared" si="149"/>
        <v>0</v>
      </c>
      <c r="ES30" s="75">
        <f>'План 1-2024'!BL30</f>
        <v>0</v>
      </c>
      <c r="ET30" s="75">
        <f>ФАКТ!AX21</f>
        <v>0</v>
      </c>
      <c r="EU30" s="71">
        <f>'План 1-2024'!BM30</f>
        <v>0</v>
      </c>
      <c r="EV30" s="71">
        <f>ФАКТ!AY21</f>
        <v>0</v>
      </c>
      <c r="EW30" s="40">
        <f t="shared" si="150"/>
        <v>0</v>
      </c>
      <c r="EX30" s="76">
        <f>'План 1-2024'!BN30</f>
        <v>0</v>
      </c>
      <c r="EY30" s="76">
        <f>ФАКТ!AZ21</f>
        <v>0</v>
      </c>
      <c r="EZ30" s="137">
        <f>'План 1-2024'!BO30</f>
        <v>0</v>
      </c>
      <c r="FA30" s="76">
        <f>ФАКТ!BA21</f>
        <v>0</v>
      </c>
      <c r="FB30" s="40">
        <f t="shared" si="151"/>
        <v>0</v>
      </c>
      <c r="FC30" s="76">
        <f t="shared" si="152"/>
        <v>40</v>
      </c>
      <c r="FD30" s="76">
        <f t="shared" si="153"/>
        <v>0</v>
      </c>
      <c r="FE30" s="136">
        <f t="shared" si="154"/>
        <v>9361.48</v>
      </c>
      <c r="FF30" s="128">
        <f t="shared" si="155"/>
        <v>0</v>
      </c>
      <c r="FG30" s="110">
        <f>'План 1-2024'!BR30</f>
        <v>0</v>
      </c>
      <c r="FH30" s="75">
        <f>ФАКТ!BB21</f>
        <v>0</v>
      </c>
      <c r="FI30" s="71">
        <f>'План 1-2024'!BS30</f>
        <v>0</v>
      </c>
      <c r="FJ30" s="71">
        <f>ФАКТ!BC21</f>
        <v>0</v>
      </c>
      <c r="FK30" s="40">
        <f t="shared" si="156"/>
        <v>0</v>
      </c>
      <c r="FL30" s="75">
        <f>'План 1-2024'!BT30</f>
        <v>0</v>
      </c>
      <c r="FM30" s="75">
        <f>ФАКТ!BD21</f>
        <v>0</v>
      </c>
      <c r="FN30" s="71">
        <f>'План 1-2024'!BU30</f>
        <v>0</v>
      </c>
      <c r="FO30" s="71">
        <f>ФАКТ!BE21</f>
        <v>0</v>
      </c>
      <c r="FP30" s="40">
        <f t="shared" si="157"/>
        <v>0</v>
      </c>
      <c r="FQ30" s="75">
        <f>'План 1-2024'!BV30</f>
        <v>0</v>
      </c>
      <c r="FR30" s="75">
        <f>ФАКТ!BF21</f>
        <v>0</v>
      </c>
      <c r="FS30" s="71">
        <f>'План 1-2024'!BW30</f>
        <v>0</v>
      </c>
      <c r="FT30" s="71">
        <f>ФАКТ!BG21</f>
        <v>0</v>
      </c>
      <c r="FU30" s="40">
        <f t="shared" si="158"/>
        <v>0</v>
      </c>
      <c r="FV30" s="76">
        <f t="shared" si="159"/>
        <v>0</v>
      </c>
      <c r="FW30" s="76">
        <f t="shared" si="160"/>
        <v>0</v>
      </c>
      <c r="FX30" s="71">
        <f t="shared" si="161"/>
        <v>0</v>
      </c>
      <c r="FY30" s="127">
        <f t="shared" si="162"/>
        <v>0</v>
      </c>
      <c r="FZ30" s="110">
        <f>'План 1-2024'!BZ30</f>
        <v>0</v>
      </c>
      <c r="GA30" s="75">
        <f>ФАКТ!BH21</f>
        <v>0</v>
      </c>
      <c r="GB30" s="71">
        <f>'План 1-2024'!CA30</f>
        <v>0</v>
      </c>
      <c r="GC30" s="71">
        <f>ФАКТ!BI21</f>
        <v>0</v>
      </c>
      <c r="GD30" s="40">
        <f t="shared" si="163"/>
        <v>0</v>
      </c>
      <c r="GE30" s="75">
        <f>'План 1-2024'!CB30</f>
        <v>0</v>
      </c>
      <c r="GF30" s="75">
        <f>ФАКТ!BJ21</f>
        <v>0</v>
      </c>
      <c r="GG30" s="71">
        <f>'План 1-2024'!CC30</f>
        <v>0</v>
      </c>
      <c r="GH30" s="71">
        <f>ФАКТ!BK21</f>
        <v>0</v>
      </c>
      <c r="GI30" s="40">
        <f t="shared" si="164"/>
        <v>0</v>
      </c>
      <c r="GJ30" s="75">
        <f>'План 1-2024'!CD30</f>
        <v>0</v>
      </c>
      <c r="GK30" s="75">
        <f>ФАКТ!BL21</f>
        <v>0</v>
      </c>
      <c r="GL30" s="75">
        <f>'План 1-2024'!CG30</f>
        <v>0</v>
      </c>
      <c r="GM30" s="75">
        <f>ФАКТ!BM21</f>
        <v>0</v>
      </c>
      <c r="GN30" s="40">
        <f t="shared" si="165"/>
        <v>0</v>
      </c>
      <c r="GO30" s="75">
        <f>'План 1-2024'!CF30</f>
        <v>0</v>
      </c>
      <c r="GP30" s="75">
        <f>ФАКТ!BN21</f>
        <v>0</v>
      </c>
      <c r="GQ30" s="75">
        <f>'План 1-2024'!CG30</f>
        <v>0</v>
      </c>
      <c r="GR30" s="75">
        <f>ФАКТ!BO21</f>
        <v>0</v>
      </c>
      <c r="GS30" s="40">
        <f t="shared" si="166"/>
        <v>0</v>
      </c>
      <c r="GT30" s="76">
        <f t="shared" si="167"/>
        <v>0</v>
      </c>
      <c r="GU30" s="76">
        <f t="shared" si="168"/>
        <v>0</v>
      </c>
      <c r="GV30" s="77">
        <f t="shared" si="169"/>
        <v>0</v>
      </c>
      <c r="GW30" s="78">
        <f t="shared" si="170"/>
        <v>0</v>
      </c>
      <c r="GX30" s="110">
        <f>'План 1-2024'!CJ30</f>
        <v>0</v>
      </c>
      <c r="GY30" s="75">
        <f>ФАКТ!BP21</f>
        <v>0</v>
      </c>
      <c r="GZ30" s="71">
        <f>'План 1-2024'!CK30</f>
        <v>0</v>
      </c>
      <c r="HA30" s="71">
        <f>ФАКТ!BQ21</f>
        <v>0</v>
      </c>
      <c r="HB30" s="40">
        <f t="shared" si="171"/>
        <v>0</v>
      </c>
      <c r="HC30" s="165">
        <f>'План 1-2024'!CL30</f>
        <v>0</v>
      </c>
      <c r="HD30" s="75">
        <f>ФАКТ!BR21</f>
        <v>0</v>
      </c>
      <c r="HE30" s="71">
        <f>'План 1-2024'!CM30</f>
        <v>0</v>
      </c>
      <c r="HF30" s="71">
        <f>ФАКТ!BS21</f>
        <v>0</v>
      </c>
      <c r="HG30" s="40">
        <f t="shared" si="172"/>
        <v>0</v>
      </c>
      <c r="HH30" s="165">
        <f>'План 1-2024'!CN30</f>
        <v>0</v>
      </c>
      <c r="HI30" s="75">
        <f>ФАКТ!BT21</f>
        <v>0</v>
      </c>
      <c r="HJ30" s="71">
        <f>'План 1-2024'!CO30</f>
        <v>0</v>
      </c>
      <c r="HK30" s="71">
        <f>ФАКТ!BU21</f>
        <v>0</v>
      </c>
      <c r="HL30" s="40">
        <f t="shared" si="173"/>
        <v>0</v>
      </c>
      <c r="HM30" s="165">
        <f>'План 1-2024'!CP30</f>
        <v>0</v>
      </c>
      <c r="HN30" s="75">
        <f>ФАКТ!BV21</f>
        <v>0</v>
      </c>
      <c r="HO30" s="71">
        <f>'План 1-2024'!CQ30</f>
        <v>0</v>
      </c>
      <c r="HP30" s="71">
        <f>ФАКТ!BW21</f>
        <v>0</v>
      </c>
      <c r="HQ30" s="167">
        <f t="shared" si="174"/>
        <v>0</v>
      </c>
      <c r="HR30" s="75">
        <f>'План 1-2024'!CR30</f>
        <v>0</v>
      </c>
      <c r="HS30" s="71">
        <f>ФАКТ!BX21</f>
        <v>0</v>
      </c>
      <c r="HT30" s="71">
        <f>'План 1-2024'!CS30</f>
        <v>0</v>
      </c>
      <c r="HU30" s="71">
        <f>ФАКТ!BY21</f>
        <v>0</v>
      </c>
      <c r="HV30" s="40">
        <f t="shared" si="175"/>
        <v>0</v>
      </c>
      <c r="HW30" s="75">
        <f>'План 1-2024'!CT30</f>
        <v>0</v>
      </c>
      <c r="HX30" s="71">
        <f>ФАКТ!BZ21</f>
        <v>0</v>
      </c>
      <c r="HY30" s="71">
        <f>'План 1-2024'!CU30</f>
        <v>0</v>
      </c>
      <c r="HZ30" s="71">
        <f>ФАКТ!CA21</f>
        <v>0</v>
      </c>
      <c r="IA30" s="40">
        <f t="shared" si="176"/>
        <v>0</v>
      </c>
      <c r="IB30" s="75">
        <f>'План 1-2024'!CV30</f>
        <v>0</v>
      </c>
      <c r="IC30" s="71">
        <f>ФАКТ!CB21</f>
        <v>0</v>
      </c>
      <c r="ID30" s="71">
        <f>'План 1-2024'!CW30</f>
        <v>0</v>
      </c>
      <c r="IE30" s="71">
        <f>ФАКТ!CC21</f>
        <v>0</v>
      </c>
      <c r="IF30" s="188">
        <f t="shared" si="177"/>
        <v>0</v>
      </c>
      <c r="IG30" s="75">
        <f>'План 1-2024'!CX30</f>
        <v>0</v>
      </c>
      <c r="IH30" s="71">
        <f>ФАКТ!CD21</f>
        <v>0</v>
      </c>
      <c r="II30" s="71">
        <f>'План 1-2024'!CY30</f>
        <v>0</v>
      </c>
      <c r="IJ30" s="71">
        <f>ФАКТ!CE21</f>
        <v>0</v>
      </c>
      <c r="IK30" s="40">
        <f t="shared" si="178"/>
        <v>0</v>
      </c>
      <c r="IL30" s="75">
        <f t="shared" si="179"/>
        <v>0</v>
      </c>
      <c r="IM30" s="75">
        <f t="shared" si="180"/>
        <v>0</v>
      </c>
      <c r="IN30" s="136">
        <f t="shared" si="181"/>
        <v>0</v>
      </c>
      <c r="IO30" s="134">
        <f t="shared" si="182"/>
        <v>0</v>
      </c>
      <c r="IP30" s="110">
        <f>'План 1-2024'!DB30</f>
        <v>0</v>
      </c>
      <c r="IQ30" s="75">
        <f>ФАКТ!CF21</f>
        <v>0</v>
      </c>
      <c r="IR30" s="71">
        <f>'План 1-2024'!DC30</f>
        <v>0</v>
      </c>
      <c r="IS30" s="71">
        <f>ФАКТ!CG21</f>
        <v>0</v>
      </c>
      <c r="IT30" s="121">
        <f t="shared" si="183"/>
        <v>0</v>
      </c>
      <c r="IU30" s="119">
        <f>'План 1-2024'!DD30</f>
        <v>110</v>
      </c>
      <c r="IV30" s="72">
        <f>ФАКТ!CH21</f>
        <v>8</v>
      </c>
      <c r="IW30" s="73">
        <f>'План 1-2024'!DE30</f>
        <v>21903.64</v>
      </c>
      <c r="IX30" s="73">
        <f>ФАКТ!CI21</f>
        <v>1592.992</v>
      </c>
      <c r="IY30" s="74">
        <f t="shared" si="184"/>
        <v>7.2727272727272724E-2</v>
      </c>
      <c r="IZ30" s="164">
        <f>'План 1-2024'!DF30</f>
        <v>50</v>
      </c>
      <c r="JA30" s="72">
        <f>ФАКТ!CJ21</f>
        <v>8</v>
      </c>
      <c r="JB30" s="73">
        <f>'План 1-2024'!DG30</f>
        <v>11506.05</v>
      </c>
      <c r="JC30" s="73">
        <f>ФАКТ!CK21</f>
        <v>1840.9680000000001</v>
      </c>
      <c r="JD30" s="74">
        <f t="shared" si="185"/>
        <v>0.16</v>
      </c>
      <c r="JE30" s="164">
        <f>'План 1-2024'!DH30</f>
        <v>12</v>
      </c>
      <c r="JF30" s="72">
        <f>ФАКТ!CL21</f>
        <v>1</v>
      </c>
      <c r="JG30" s="73">
        <f>'План 1-2024'!DI30</f>
        <v>3130.0439999999999</v>
      </c>
      <c r="JH30" s="73">
        <f>ФАКТ!CM21</f>
        <v>260.83699999999999</v>
      </c>
      <c r="JI30" s="74">
        <f t="shared" si="186"/>
        <v>8.3333333333333329E-2</v>
      </c>
      <c r="JJ30" s="164">
        <f>'План 1-2024'!DJ30</f>
        <v>65</v>
      </c>
      <c r="JK30" s="72">
        <f>ФАКТ!CN21</f>
        <v>8</v>
      </c>
      <c r="JL30" s="73">
        <f>'План 1-2024'!DK30</f>
        <v>9618.18</v>
      </c>
      <c r="JM30" s="73">
        <f>ФАКТ!CO21</f>
        <v>1183.7760000000001</v>
      </c>
      <c r="JN30" s="74">
        <f t="shared" si="187"/>
        <v>0.12307692307692308</v>
      </c>
      <c r="JO30" s="164">
        <f>'План 1-2024'!DL30</f>
        <v>40</v>
      </c>
      <c r="JP30" s="72">
        <f>ФАКТ!CP21</f>
        <v>6</v>
      </c>
      <c r="JQ30" s="73">
        <f>'План 1-2024'!DM30</f>
        <v>7160.52</v>
      </c>
      <c r="JR30" s="73">
        <f>ФАКТ!CQ21</f>
        <v>1074.078</v>
      </c>
      <c r="JS30" s="74">
        <f t="shared" si="188"/>
        <v>0.15</v>
      </c>
      <c r="JT30" s="164">
        <f>'План 1-2024'!DN30</f>
        <v>12</v>
      </c>
      <c r="JU30" s="72">
        <f>ФАКТ!CR21</f>
        <v>1</v>
      </c>
      <c r="JV30" s="73">
        <f>'План 1-2024'!DO30</f>
        <v>2674.5120000000002</v>
      </c>
      <c r="JW30" s="73">
        <f>ФАКТ!CS21</f>
        <v>222.876</v>
      </c>
      <c r="JX30" s="74">
        <f t="shared" si="189"/>
        <v>8.3333333333333329E-2</v>
      </c>
      <c r="JY30" s="164">
        <f>'План 1-2024'!DP30</f>
        <v>80</v>
      </c>
      <c r="JZ30" s="72">
        <f>ФАКТ!CT21</f>
        <v>1</v>
      </c>
      <c r="KA30" s="73">
        <f>'План 1-2024'!DQ30</f>
        <v>10958.56</v>
      </c>
      <c r="KB30" s="73">
        <f>ФАКТ!CU21</f>
        <v>136.982</v>
      </c>
      <c r="KC30" s="74">
        <f t="shared" si="190"/>
        <v>1.2500000000000001E-2</v>
      </c>
      <c r="KD30" s="164">
        <f>'План 1-2024'!DR30</f>
        <v>45</v>
      </c>
      <c r="KE30" s="72">
        <f>ФАКТ!CV21</f>
        <v>1</v>
      </c>
      <c r="KF30" s="73">
        <f>'План 1-2024'!DS30</f>
        <v>7318.8</v>
      </c>
      <c r="KG30" s="73">
        <f>ФАКТ!CW21</f>
        <v>162.63999999999999</v>
      </c>
      <c r="KH30" s="74">
        <f t="shared" si="191"/>
        <v>2.2222222222222223E-2</v>
      </c>
      <c r="KI30" s="164">
        <f>'План 1-2024'!DT30</f>
        <v>15</v>
      </c>
      <c r="KJ30" s="72">
        <f>ФАКТ!CX21</f>
        <v>0</v>
      </c>
      <c r="KK30" s="73">
        <f>'План 1-2024'!DU30</f>
        <v>3031.0050000000001</v>
      </c>
      <c r="KL30" s="73">
        <f>ФАКТ!CY21</f>
        <v>0</v>
      </c>
      <c r="KM30" s="74">
        <f t="shared" si="192"/>
        <v>0</v>
      </c>
      <c r="KN30" s="164">
        <f>'План 1-2024'!DV30</f>
        <v>0</v>
      </c>
      <c r="KO30" s="72">
        <f>ФАКТ!CZ21</f>
        <v>0</v>
      </c>
      <c r="KP30" s="73">
        <f>'План 1-2024'!DW30</f>
        <v>0</v>
      </c>
      <c r="KQ30" s="73">
        <f>ФАКТ!DA21</f>
        <v>0</v>
      </c>
      <c r="KR30" s="74">
        <f t="shared" si="193"/>
        <v>0</v>
      </c>
      <c r="KS30" s="164">
        <f>'План 1-2024'!DX30</f>
        <v>0</v>
      </c>
      <c r="KT30" s="72">
        <f>ФАКТ!DB21</f>
        <v>0</v>
      </c>
      <c r="KU30" s="73">
        <f>'План 1-2024'!DY30</f>
        <v>0</v>
      </c>
      <c r="KV30" s="73">
        <f>ФАКТ!DC21</f>
        <v>0</v>
      </c>
      <c r="KW30" s="74">
        <f t="shared" si="194"/>
        <v>0</v>
      </c>
      <c r="KX30" s="164">
        <f>'План 1-2024'!DZ30</f>
        <v>0</v>
      </c>
      <c r="KY30" s="72">
        <f>ФАКТ!DD21</f>
        <v>0</v>
      </c>
      <c r="KZ30" s="73">
        <f>'План 1-2024'!EA30</f>
        <v>0</v>
      </c>
      <c r="LA30" s="73">
        <f>ФАКТ!DE21</f>
        <v>0</v>
      </c>
      <c r="LB30" s="74">
        <f t="shared" si="195"/>
        <v>0</v>
      </c>
      <c r="LC30" s="72">
        <f>'План 1-2024'!EB30</f>
        <v>0</v>
      </c>
      <c r="LD30" s="72">
        <f>ФАКТ!DF21</f>
        <v>0</v>
      </c>
      <c r="LE30" s="73">
        <f>'План 1-2024'!EC30</f>
        <v>0</v>
      </c>
      <c r="LF30" s="73">
        <f>ФАКТ!DG21</f>
        <v>0</v>
      </c>
      <c r="LG30" s="74">
        <f t="shared" si="196"/>
        <v>0</v>
      </c>
      <c r="LH30" s="169">
        <f>'План 1-2024'!ED30</f>
        <v>0</v>
      </c>
      <c r="LI30" s="139">
        <f>ФАКТ!DH21</f>
        <v>0</v>
      </c>
      <c r="LJ30" s="139">
        <f>'План 1-2024'!EE30</f>
        <v>0</v>
      </c>
      <c r="LK30" s="139">
        <f>ФАКТ!DI21</f>
        <v>0</v>
      </c>
      <c r="LL30" s="74">
        <f t="shared" si="197"/>
        <v>0</v>
      </c>
      <c r="LM30" s="139">
        <f>'План 1-2024'!EF30</f>
        <v>0</v>
      </c>
      <c r="LN30" s="139">
        <f>ФАКТ!DJ21</f>
        <v>0</v>
      </c>
      <c r="LO30" s="135">
        <f>'План 1-2024'!EG30</f>
        <v>0</v>
      </c>
      <c r="LP30" s="140">
        <f>ФАКТ!DK21</f>
        <v>0</v>
      </c>
      <c r="LQ30" s="74">
        <f t="shared" si="198"/>
        <v>0</v>
      </c>
      <c r="LR30" s="169">
        <f>'План 1-2024'!EH30</f>
        <v>0</v>
      </c>
      <c r="LS30" s="139">
        <f>ФАКТ!DL21</f>
        <v>0</v>
      </c>
      <c r="LT30" s="135">
        <f>'План 1-2024'!EI30</f>
        <v>0</v>
      </c>
      <c r="LU30" s="135">
        <f>ФАКТ!DM21</f>
        <v>0</v>
      </c>
      <c r="LV30" s="74">
        <f t="shared" si="199"/>
        <v>0</v>
      </c>
      <c r="LW30" s="139">
        <f>'План 1-2024'!EJ30</f>
        <v>0</v>
      </c>
      <c r="LX30" s="139">
        <f>ФАКТ!DN21</f>
        <v>0</v>
      </c>
      <c r="LY30" s="135">
        <f>'План 1-2024'!EK30</f>
        <v>0</v>
      </c>
      <c r="LZ30" s="135">
        <f>ФАКТ!DO21</f>
        <v>0</v>
      </c>
      <c r="MA30" s="74">
        <f t="shared" si="200"/>
        <v>0</v>
      </c>
      <c r="MB30" s="139">
        <f>'План 1-2024'!EL30</f>
        <v>0</v>
      </c>
      <c r="MC30" s="139">
        <f>ФАКТ!DP21</f>
        <v>0</v>
      </c>
      <c r="MD30" s="135">
        <f>'План 1-2024'!EM30</f>
        <v>0</v>
      </c>
      <c r="ME30" s="135">
        <f>ФАКТ!DQ21</f>
        <v>0</v>
      </c>
      <c r="MF30" s="74">
        <f t="shared" si="201"/>
        <v>0</v>
      </c>
      <c r="MG30" s="139">
        <f>'План 1-2024'!EN30</f>
        <v>0</v>
      </c>
      <c r="MH30" s="139">
        <f>ФАКТ!DR21</f>
        <v>0</v>
      </c>
      <c r="MI30" s="135">
        <f>'План 1-2024'!EO30</f>
        <v>0</v>
      </c>
      <c r="MJ30" s="135">
        <f>ФАКТ!DS21</f>
        <v>0</v>
      </c>
      <c r="MK30" s="74">
        <f t="shared" si="202"/>
        <v>0</v>
      </c>
      <c r="ML30" s="139">
        <f>'План 1-2024'!EP30</f>
        <v>0</v>
      </c>
      <c r="MM30" s="139">
        <f>ФАКТ!DT21</f>
        <v>0</v>
      </c>
      <c r="MN30" s="135">
        <f>'План 1-2024'!EQ30</f>
        <v>0</v>
      </c>
      <c r="MO30" s="135">
        <f>ФАКТ!DU21</f>
        <v>0</v>
      </c>
      <c r="MP30" s="74">
        <f t="shared" si="203"/>
        <v>0</v>
      </c>
      <c r="MQ30" s="139">
        <f>'План 1-2024'!ER30</f>
        <v>0</v>
      </c>
      <c r="MR30" s="139">
        <f>ФАКТ!DV21</f>
        <v>0</v>
      </c>
      <c r="MS30" s="135">
        <f>'План 1-2024'!ES30</f>
        <v>0</v>
      </c>
      <c r="MT30" s="135">
        <f>ФАКТ!DW21</f>
        <v>0</v>
      </c>
      <c r="MU30" s="190">
        <f t="shared" si="204"/>
        <v>0</v>
      </c>
      <c r="MV30" s="139">
        <f>'План 1-2024'!ET30</f>
        <v>0</v>
      </c>
      <c r="MW30" s="139">
        <f>ФАКТ!DX21</f>
        <v>0</v>
      </c>
      <c r="MX30" s="135">
        <f>'План 1-2024'!EU30</f>
        <v>0</v>
      </c>
      <c r="MY30" s="135">
        <f>ФАКТ!DY21</f>
        <v>0</v>
      </c>
      <c r="MZ30" s="74">
        <f t="shared" si="205"/>
        <v>0</v>
      </c>
      <c r="NA30" s="82">
        <f t="shared" si="206"/>
        <v>429</v>
      </c>
      <c r="NB30" s="82">
        <f t="shared" si="207"/>
        <v>34</v>
      </c>
      <c r="NC30" s="73">
        <f t="shared" si="208"/>
        <v>77301.311000000016</v>
      </c>
      <c r="ND30" s="120">
        <f t="shared" si="209"/>
        <v>6475.1490000000003</v>
      </c>
      <c r="NE30" s="110">
        <f>'План 1-2024'!EX30</f>
        <v>0</v>
      </c>
      <c r="NF30" s="75">
        <f>ФАКТ!DZ21</f>
        <v>0</v>
      </c>
      <c r="NG30" s="71">
        <f>'План 1-2024'!EY30</f>
        <v>0</v>
      </c>
      <c r="NH30" s="71">
        <f>ФАКТ!EA21</f>
        <v>0</v>
      </c>
      <c r="NI30" s="40">
        <f t="shared" si="210"/>
        <v>0</v>
      </c>
      <c r="NJ30" s="191">
        <f>'План 1-2024'!EZ30</f>
        <v>0</v>
      </c>
      <c r="NK30" s="141">
        <f>ФАКТ!EB21</f>
        <v>0</v>
      </c>
      <c r="NL30" s="141">
        <f>'План 1-2024'!FA30</f>
        <v>0</v>
      </c>
      <c r="NM30" s="141">
        <f>ФАКТ!EC21</f>
        <v>0</v>
      </c>
      <c r="NN30" s="40">
        <f t="shared" si="211"/>
        <v>0</v>
      </c>
      <c r="NO30" s="76">
        <f t="shared" si="212"/>
        <v>0</v>
      </c>
      <c r="NP30" s="76">
        <f t="shared" si="213"/>
        <v>0</v>
      </c>
      <c r="NQ30" s="77">
        <f t="shared" si="214"/>
        <v>0</v>
      </c>
      <c r="NR30" s="127">
        <f t="shared" si="215"/>
        <v>0</v>
      </c>
      <c r="NS30" s="110">
        <f>'План 1-2024'!FD30</f>
        <v>95</v>
      </c>
      <c r="NT30" s="75">
        <f>ФАКТ!ED21</f>
        <v>0</v>
      </c>
      <c r="NU30" s="71">
        <f>'План 1-2024'!FE30</f>
        <v>15742.355</v>
      </c>
      <c r="NV30" s="71">
        <f>ФАКТ!EE21</f>
        <v>0</v>
      </c>
      <c r="NW30" s="40">
        <f t="shared" si="216"/>
        <v>0</v>
      </c>
      <c r="NX30" s="165">
        <f>'План 1-2024'!FF30</f>
        <v>15</v>
      </c>
      <c r="NY30" s="75">
        <f>ФАКТ!EF21</f>
        <v>0</v>
      </c>
      <c r="NZ30" s="71">
        <f>'План 1-2024'!FG30</f>
        <v>5086.1099999999997</v>
      </c>
      <c r="OA30" s="71">
        <f>ФАКТ!EG21</f>
        <v>0</v>
      </c>
      <c r="OB30" s="40">
        <f t="shared" si="217"/>
        <v>0</v>
      </c>
      <c r="OC30" s="165">
        <f>'План 1-2024'!FH30</f>
        <v>40</v>
      </c>
      <c r="OD30" s="75">
        <f>ФАКТ!EH21</f>
        <v>0</v>
      </c>
      <c r="OE30" s="71">
        <f>'План 1-2024'!FI30</f>
        <v>7829.6</v>
      </c>
      <c r="OF30" s="71">
        <f>ФАКТ!EI21</f>
        <v>0</v>
      </c>
      <c r="OG30" s="40">
        <f t="shared" si="218"/>
        <v>0</v>
      </c>
      <c r="OH30" s="165">
        <f>'План 1-2024'!FJ30</f>
        <v>45</v>
      </c>
      <c r="OI30" s="75">
        <f>ФАКТ!EJ21</f>
        <v>0</v>
      </c>
      <c r="OJ30" s="71">
        <f>'План 1-2024'!FK30</f>
        <v>11814.75</v>
      </c>
      <c r="OK30" s="71">
        <f>ФАКТ!EK21</f>
        <v>0</v>
      </c>
      <c r="OL30" s="40">
        <f t="shared" si="219"/>
        <v>0</v>
      </c>
      <c r="OM30" s="165">
        <f>'План 1-2024'!FL30</f>
        <v>0</v>
      </c>
      <c r="ON30" s="75">
        <f>ФАКТ!EL21</f>
        <v>0</v>
      </c>
      <c r="OO30" s="71">
        <f>'План 1-2024'!FM30</f>
        <v>0</v>
      </c>
      <c r="OP30" s="71">
        <f>ФАКТ!EM21</f>
        <v>0</v>
      </c>
      <c r="OQ30" s="40">
        <f t="shared" si="220"/>
        <v>0</v>
      </c>
      <c r="OR30" s="165">
        <f>'План 1-2024'!FN30</f>
        <v>0</v>
      </c>
      <c r="OS30" s="75">
        <f>ФАКТ!EN21</f>
        <v>0</v>
      </c>
      <c r="OT30" s="71">
        <f>'План 1-2024'!FO30</f>
        <v>0</v>
      </c>
      <c r="OU30" s="71">
        <f>ФАКТ!EO21</f>
        <v>0</v>
      </c>
      <c r="OV30" s="40">
        <f t="shared" si="221"/>
        <v>0</v>
      </c>
      <c r="OW30" s="165">
        <f>'План 1-2024'!FP30</f>
        <v>0</v>
      </c>
      <c r="OX30" s="75">
        <f>ФАКТ!EP21</f>
        <v>0</v>
      </c>
      <c r="OY30" s="71">
        <f>'План 1-2024'!FQ30</f>
        <v>0</v>
      </c>
      <c r="OZ30" s="71">
        <f>ФАКТ!EQ21</f>
        <v>0</v>
      </c>
      <c r="PA30" s="40">
        <f t="shared" si="222"/>
        <v>0</v>
      </c>
      <c r="PB30" s="76">
        <f t="shared" si="223"/>
        <v>195</v>
      </c>
      <c r="PC30" s="76">
        <f t="shared" si="224"/>
        <v>0</v>
      </c>
      <c r="PD30" s="77">
        <f t="shared" si="225"/>
        <v>40472.815000000002</v>
      </c>
      <c r="PE30" s="127">
        <f t="shared" si="226"/>
        <v>0</v>
      </c>
      <c r="PF30" s="110">
        <f>'План 1-2024'!FT30</f>
        <v>10</v>
      </c>
      <c r="PG30" s="75">
        <f>ФАКТ!ER21</f>
        <v>0</v>
      </c>
      <c r="PH30" s="71">
        <f>'План 1-2024'!FU30</f>
        <v>1172.1500000000001</v>
      </c>
      <c r="PI30" s="71">
        <f>ФАКТ!ES21</f>
        <v>0</v>
      </c>
      <c r="PJ30" s="40">
        <f t="shared" si="227"/>
        <v>0</v>
      </c>
      <c r="PK30" s="165">
        <f>'План 1-2024'!FV30</f>
        <v>5</v>
      </c>
      <c r="PL30" s="75">
        <f>ФАКТ!ET21</f>
        <v>0</v>
      </c>
      <c r="PM30" s="71">
        <f>'План 1-2024'!FW30</f>
        <v>864.76499999999999</v>
      </c>
      <c r="PN30" s="71">
        <f>ФАКТ!EU21</f>
        <v>0</v>
      </c>
      <c r="PO30" s="40">
        <f t="shared" si="228"/>
        <v>0</v>
      </c>
      <c r="PP30" s="165">
        <f>'План 1-2024'!FX30</f>
        <v>0</v>
      </c>
      <c r="PQ30" s="75">
        <f>ФАКТ!EV21</f>
        <v>0</v>
      </c>
      <c r="PR30" s="71">
        <f>'План 1-2024'!FY30</f>
        <v>0</v>
      </c>
      <c r="PS30" s="71">
        <f>ФАКТ!EW21</f>
        <v>0</v>
      </c>
      <c r="PT30" s="40">
        <f t="shared" si="229"/>
        <v>0</v>
      </c>
      <c r="PU30" s="76">
        <f t="shared" si="230"/>
        <v>15</v>
      </c>
      <c r="PV30" s="76">
        <f t="shared" si="231"/>
        <v>0</v>
      </c>
      <c r="PW30" s="77">
        <f t="shared" si="232"/>
        <v>2036.915</v>
      </c>
      <c r="PX30" s="111">
        <f t="shared" si="233"/>
        <v>0</v>
      </c>
      <c r="PY30" s="119">
        <f>'План 1-2024'!GB30</f>
        <v>4</v>
      </c>
      <c r="PZ30" s="165">
        <f>ФАКТ!EX21</f>
        <v>0</v>
      </c>
      <c r="QA30" s="136">
        <f>'План 1-2024'!GC30</f>
        <v>818.32399999999996</v>
      </c>
      <c r="QB30" s="136">
        <f>ФАКТ!EY21</f>
        <v>0</v>
      </c>
      <c r="QC30" s="40">
        <f t="shared" si="234"/>
        <v>0</v>
      </c>
      <c r="QD30" s="76">
        <f>'План 1-2024'!GD30</f>
        <v>0</v>
      </c>
      <c r="QE30" s="76">
        <f>ФАКТ!EZ21</f>
        <v>0</v>
      </c>
      <c r="QF30" s="138">
        <f>'План 1-2024'!GE30</f>
        <v>0</v>
      </c>
      <c r="QG30" s="138">
        <f>ФАКТ!FA21</f>
        <v>0</v>
      </c>
      <c r="QH30" s="40">
        <f t="shared" si="235"/>
        <v>0</v>
      </c>
      <c r="QI30" s="76">
        <f t="shared" si="236"/>
        <v>4</v>
      </c>
      <c r="QJ30" s="76">
        <f t="shared" si="237"/>
        <v>0</v>
      </c>
      <c r="QK30" s="136">
        <f t="shared" si="238"/>
        <v>818.32399999999996</v>
      </c>
      <c r="QL30" s="162">
        <f t="shared" si="239"/>
        <v>0</v>
      </c>
      <c r="QM30" s="110">
        <f>'План 1-2024'!GH30</f>
        <v>0</v>
      </c>
      <c r="QN30" s="75">
        <f>ФАКТ!FB21</f>
        <v>0</v>
      </c>
      <c r="QO30" s="71">
        <f>'План 1-2024'!GI30</f>
        <v>0</v>
      </c>
      <c r="QP30" s="71">
        <f>ФАКТ!FC21</f>
        <v>0</v>
      </c>
      <c r="QQ30" s="121">
        <f t="shared" si="240"/>
        <v>0</v>
      </c>
      <c r="QR30" s="110">
        <f>'План 1-2024'!GJ30</f>
        <v>0</v>
      </c>
      <c r="QS30" s="75">
        <f>ФАКТ!FD21</f>
        <v>0</v>
      </c>
      <c r="QT30" s="71">
        <f>'План 1-2024'!GK30</f>
        <v>0</v>
      </c>
      <c r="QU30" s="71">
        <f>ФАКТ!FE21</f>
        <v>0</v>
      </c>
      <c r="QV30" s="40">
        <f t="shared" si="241"/>
        <v>0</v>
      </c>
      <c r="QW30" s="75">
        <f>'План 1-2024'!GL30</f>
        <v>0</v>
      </c>
      <c r="QX30" s="75">
        <f>ФАКТ!FF21</f>
        <v>0</v>
      </c>
      <c r="QY30" s="71">
        <f>'План 1-2024'!GM30</f>
        <v>0</v>
      </c>
      <c r="QZ30" s="71">
        <f>ФАКТ!FG21</f>
        <v>0</v>
      </c>
      <c r="RA30" s="40">
        <f t="shared" si="242"/>
        <v>0</v>
      </c>
      <c r="RB30" s="76">
        <f t="shared" si="243"/>
        <v>0</v>
      </c>
      <c r="RC30" s="76">
        <f t="shared" si="244"/>
        <v>0</v>
      </c>
      <c r="RD30" s="77">
        <f t="shared" si="245"/>
        <v>0</v>
      </c>
      <c r="RE30" s="127">
        <f t="shared" si="246"/>
        <v>0</v>
      </c>
    </row>
    <row r="31" spans="1:473" s="29" customFormat="1" ht="16.5" thickBot="1">
      <c r="A31" s="124"/>
      <c r="B31" s="125"/>
      <c r="C31" s="126" t="s">
        <v>55</v>
      </c>
      <c r="D31" s="146">
        <f>SUM(D13:D30)</f>
        <v>14833</v>
      </c>
      <c r="E31" s="114">
        <f>SUM(E13:E30)</f>
        <v>736</v>
      </c>
      <c r="F31" s="113">
        <f>SUM(F13:F30)</f>
        <v>3204699.8819999998</v>
      </c>
      <c r="G31" s="113">
        <f>SUM(G13:G30)</f>
        <v>148050.723</v>
      </c>
      <c r="H31" s="170">
        <f>IFERROR(E31/D31,0)</f>
        <v>4.9619092563877837E-2</v>
      </c>
      <c r="I31" s="146">
        <f>SUM(I13:I30)</f>
        <v>92</v>
      </c>
      <c r="J31" s="114">
        <f>SUM(J13:J30)</f>
        <v>3</v>
      </c>
      <c r="K31" s="113">
        <f>SUM(K13:K30)</f>
        <v>14602.884</v>
      </c>
      <c r="L31" s="113">
        <f>SUM(L13:L30)</f>
        <v>476.18100000000004</v>
      </c>
      <c r="M31" s="171">
        <f>IFERROR(J31/I31,0)</f>
        <v>3.2608695652173912E-2</v>
      </c>
      <c r="N31" s="163">
        <f>SUM(N13:N30)</f>
        <v>29</v>
      </c>
      <c r="O31" s="114">
        <f>SUM(O13:O30)</f>
        <v>1</v>
      </c>
      <c r="P31" s="113">
        <f>SUM(P13:P30)</f>
        <v>7008.5169999999998</v>
      </c>
      <c r="Q31" s="113">
        <f>SUM(Q13:Q30)</f>
        <v>241.673</v>
      </c>
      <c r="R31" s="171">
        <f>IFERROR(O31/N31,0)</f>
        <v>3.4482758620689655E-2</v>
      </c>
      <c r="S31" s="163">
        <f>SUM(S13:S30)</f>
        <v>5</v>
      </c>
      <c r="T31" s="114">
        <f>SUM(T13:T30)</f>
        <v>0</v>
      </c>
      <c r="U31" s="113">
        <f>SUM(U13:U30)</f>
        <v>790.38499999999999</v>
      </c>
      <c r="V31" s="113">
        <f>SUM(V13:V30)</f>
        <v>0</v>
      </c>
      <c r="W31" s="171">
        <f>IFERROR(T31/S31,0)</f>
        <v>0</v>
      </c>
      <c r="X31" s="163">
        <f>SUM(X13:X30)</f>
        <v>0</v>
      </c>
      <c r="Y31" s="114">
        <f>SUM(Y13:Y30)</f>
        <v>0</v>
      </c>
      <c r="Z31" s="113">
        <f>SUM(Z13:Z30)</f>
        <v>0</v>
      </c>
      <c r="AA31" s="113">
        <f>SUM(AA13:AA30)</f>
        <v>0</v>
      </c>
      <c r="AB31" s="171">
        <f>IFERROR(Y31/X31,0)</f>
        <v>0</v>
      </c>
      <c r="AC31" s="112">
        <f t="shared" ref="AC31:AJ31" si="247">SUM(AC13:AC30)</f>
        <v>126</v>
      </c>
      <c r="AD31" s="114">
        <f t="shared" si="247"/>
        <v>4</v>
      </c>
      <c r="AE31" s="115">
        <f t="shared" si="247"/>
        <v>22401.786</v>
      </c>
      <c r="AF31" s="115">
        <f t="shared" si="247"/>
        <v>717.85399999999993</v>
      </c>
      <c r="AG31" s="146">
        <f t="shared" si="247"/>
        <v>21</v>
      </c>
      <c r="AH31" s="114">
        <f t="shared" si="247"/>
        <v>1</v>
      </c>
      <c r="AI31" s="113">
        <f t="shared" si="247"/>
        <v>3455.4659999999999</v>
      </c>
      <c r="AJ31" s="113">
        <f t="shared" si="247"/>
        <v>164.54599999999999</v>
      </c>
      <c r="AK31" s="170">
        <f>IFERROR(AH31/AG31,0)</f>
        <v>4.7619047619047616E-2</v>
      </c>
      <c r="AL31" s="146">
        <f>SUM(AL13:AL30)</f>
        <v>60</v>
      </c>
      <c r="AM31" s="114">
        <f>SUM(AM13:AM30)</f>
        <v>1</v>
      </c>
      <c r="AN31" s="113">
        <f>SUM(AN13:AN30)</f>
        <v>11129.58</v>
      </c>
      <c r="AO31" s="113">
        <f>SUM(AO13:AO30)</f>
        <v>185.49299999999999</v>
      </c>
      <c r="AP31" s="171">
        <f>IFERROR(AM31/AL31,0)</f>
        <v>1.6666666666666666E-2</v>
      </c>
      <c r="AQ31" s="163">
        <f>SUM(AQ13:AQ30)</f>
        <v>0</v>
      </c>
      <c r="AR31" s="114">
        <f>SUM(AR13:AR30)</f>
        <v>0</v>
      </c>
      <c r="AS31" s="113">
        <f>SUM(AS13:AS30)</f>
        <v>0</v>
      </c>
      <c r="AT31" s="113">
        <f>SUM(AT13:AT30)</f>
        <v>0</v>
      </c>
      <c r="AU31" s="171">
        <f>IFERROR(AR31/AQ31,0)</f>
        <v>0</v>
      </c>
      <c r="AV31" s="112">
        <f t="shared" ref="AV31:BC31" si="248">SUM(AV13:AV30)</f>
        <v>60</v>
      </c>
      <c r="AW31" s="114">
        <f t="shared" si="248"/>
        <v>1</v>
      </c>
      <c r="AX31" s="115">
        <f t="shared" si="248"/>
        <v>11129.58</v>
      </c>
      <c r="AY31" s="115">
        <f t="shared" si="248"/>
        <v>185.49299999999999</v>
      </c>
      <c r="AZ31" s="146">
        <f t="shared" si="248"/>
        <v>7</v>
      </c>
      <c r="BA31" s="114">
        <f t="shared" si="248"/>
        <v>0</v>
      </c>
      <c r="BB31" s="113">
        <f t="shared" si="248"/>
        <v>2294.9360000000001</v>
      </c>
      <c r="BC31" s="113">
        <f t="shared" si="248"/>
        <v>0</v>
      </c>
      <c r="BD31" s="170">
        <f>IFERROR(BA31/AZ31,0)</f>
        <v>0</v>
      </c>
      <c r="BE31" s="146">
        <f>SUM(BE13:BE30)</f>
        <v>40</v>
      </c>
      <c r="BF31" s="114">
        <f>SUM(BF13:BF30)</f>
        <v>0</v>
      </c>
      <c r="BG31" s="113">
        <f>SUM(BG13:BG30)</f>
        <v>5028.5600000000004</v>
      </c>
      <c r="BH31" s="113">
        <f>SUM(BH13:BH30)</f>
        <v>0</v>
      </c>
      <c r="BI31" s="170">
        <f>IFERROR(BF31/BE31,0)</f>
        <v>0</v>
      </c>
      <c r="BJ31" s="146">
        <f>SUM(BJ13:BJ30)</f>
        <v>78</v>
      </c>
      <c r="BK31" s="114">
        <f>SUM(BK13:BK30)</f>
        <v>1</v>
      </c>
      <c r="BL31" s="113">
        <f>SUM(BL13:BL30)</f>
        <v>52110.864000000001</v>
      </c>
      <c r="BM31" s="113">
        <f>SUM(BM13:BM30)</f>
        <v>668.08799999999997</v>
      </c>
      <c r="BN31" s="171">
        <f>IFERROR(BK31/BJ31,0)</f>
        <v>1.282051282051282E-2</v>
      </c>
      <c r="BO31" s="163">
        <f>SUM(BO13:BO30)</f>
        <v>24</v>
      </c>
      <c r="BP31" s="114">
        <f>SUM(BP13:BP30)</f>
        <v>1</v>
      </c>
      <c r="BQ31" s="113">
        <f>SUM(BQ13:BQ30)</f>
        <v>46511.712</v>
      </c>
      <c r="BR31" s="113">
        <f>SUM(BR13:BR30)</f>
        <v>1937.9880000000001</v>
      </c>
      <c r="BS31" s="171">
        <f>IFERROR(BP31/BO31,0)</f>
        <v>4.1666666666666664E-2</v>
      </c>
      <c r="BT31" s="112">
        <f t="shared" ref="BT31:CA31" si="249">SUM(BT13:BT30)</f>
        <v>102</v>
      </c>
      <c r="BU31" s="114">
        <f t="shared" si="249"/>
        <v>2</v>
      </c>
      <c r="BV31" s="115">
        <f t="shared" si="249"/>
        <v>98622.576000000001</v>
      </c>
      <c r="BW31" s="115">
        <f t="shared" si="249"/>
        <v>2606.076</v>
      </c>
      <c r="BX31" s="146">
        <f t="shared" si="249"/>
        <v>252</v>
      </c>
      <c r="BY31" s="114">
        <f t="shared" si="249"/>
        <v>3</v>
      </c>
      <c r="BZ31" s="113">
        <f t="shared" si="249"/>
        <v>50409.324000000001</v>
      </c>
      <c r="CA31" s="113">
        <f t="shared" si="249"/>
        <v>600.11099999999999</v>
      </c>
      <c r="CB31" s="171">
        <f>IFERROR(BY31/BX31,0)</f>
        <v>1.1904761904761904E-2</v>
      </c>
      <c r="CC31" s="163">
        <f>SUM(CC13:CC30)</f>
        <v>0</v>
      </c>
      <c r="CD31" s="114">
        <f>SUM(CD13:CD30)</f>
        <v>0</v>
      </c>
      <c r="CE31" s="113">
        <f>SUM(CE13:CE30)</f>
        <v>0</v>
      </c>
      <c r="CF31" s="113">
        <f>SUM(CF13:CF30)</f>
        <v>0</v>
      </c>
      <c r="CG31" s="171">
        <f>IFERROR(CD31/CC31,0)</f>
        <v>0</v>
      </c>
      <c r="CH31" s="163">
        <f>SUM(CH13:CH30)</f>
        <v>15</v>
      </c>
      <c r="CI31" s="114">
        <f>SUM(CI13:CI30)</f>
        <v>0</v>
      </c>
      <c r="CJ31" s="113">
        <f>SUM(CJ13:CJ30)</f>
        <v>2927.625</v>
      </c>
      <c r="CK31" s="113">
        <f>SUM(CK13:CK30)</f>
        <v>0</v>
      </c>
      <c r="CL31" s="171">
        <f>IFERROR(CI31/CH31,0)</f>
        <v>0</v>
      </c>
      <c r="CM31" s="163">
        <f>SUM(CM13:CM30)</f>
        <v>33</v>
      </c>
      <c r="CN31" s="114">
        <f>SUM(CN13:CN30)</f>
        <v>0</v>
      </c>
      <c r="CO31" s="113">
        <f>SUM(CO13:CO30)</f>
        <v>9251.1869999999999</v>
      </c>
      <c r="CP31" s="113">
        <f>SUM(CP13:CP30)</f>
        <v>0</v>
      </c>
      <c r="CQ31" s="171">
        <f>IFERROR(CN31/CM31,0)</f>
        <v>0</v>
      </c>
      <c r="CR31" s="163">
        <f>SUM(CR13:CR30)</f>
        <v>200</v>
      </c>
      <c r="CS31" s="114">
        <f>SUM(CS13:CS30)</f>
        <v>5</v>
      </c>
      <c r="CT31" s="113">
        <f>SUM(CT13:CT30)</f>
        <v>72961</v>
      </c>
      <c r="CU31" s="113">
        <f>SUM(CU13:CU30)</f>
        <v>1824.0250000000001</v>
      </c>
      <c r="CV31" s="171">
        <f>IFERROR(CS31/CR31,0)</f>
        <v>2.5000000000000001E-2</v>
      </c>
      <c r="CW31" s="163">
        <f>SUM(CW13:CW30)</f>
        <v>3</v>
      </c>
      <c r="CX31" s="114">
        <f>SUM(CX13:CX30)</f>
        <v>0</v>
      </c>
      <c r="CY31" s="113">
        <f>SUM(CY13:CY30)</f>
        <v>1467.9570000000001</v>
      </c>
      <c r="CZ31" s="113">
        <f>SUM(CZ13:CZ30)</f>
        <v>0</v>
      </c>
      <c r="DA31" s="171">
        <f>IFERROR(CX31/CW31,0)</f>
        <v>0</v>
      </c>
      <c r="DB31" s="112">
        <f t="shared" ref="DB31:DI31" si="250">SUM(DB13:DB30)</f>
        <v>503</v>
      </c>
      <c r="DC31" s="114">
        <f t="shared" si="250"/>
        <v>8</v>
      </c>
      <c r="DD31" s="115">
        <f t="shared" si="250"/>
        <v>137017.09299999999</v>
      </c>
      <c r="DE31" s="115">
        <f t="shared" si="250"/>
        <v>2424.136</v>
      </c>
      <c r="DF31" s="146">
        <f t="shared" si="250"/>
        <v>205</v>
      </c>
      <c r="DG31" s="114">
        <f t="shared" si="250"/>
        <v>5</v>
      </c>
      <c r="DH31" s="113">
        <f t="shared" si="250"/>
        <v>62989.735000000001</v>
      </c>
      <c r="DI31" s="113">
        <f t="shared" si="250"/>
        <v>1536.335</v>
      </c>
      <c r="DJ31" s="171">
        <f>IFERROR(DG31/DF31,0)</f>
        <v>2.4390243902439025E-2</v>
      </c>
      <c r="DK31" s="163">
        <f>SUM(DK13:DK30)</f>
        <v>35</v>
      </c>
      <c r="DL31" s="114">
        <f>SUM(DL13:DL30)</f>
        <v>1</v>
      </c>
      <c r="DM31" s="113">
        <f>SUM(DM13:DM30)</f>
        <v>21941.465</v>
      </c>
      <c r="DN31" s="113">
        <f>SUM(DN13:DN30)</f>
        <v>626.899</v>
      </c>
      <c r="DO31" s="171">
        <f>IFERROR(DL31/DK31,0)</f>
        <v>2.8571428571428571E-2</v>
      </c>
      <c r="DP31" s="112">
        <f t="shared" ref="DP31:DW31" si="251">SUM(DP13:DP30)</f>
        <v>240</v>
      </c>
      <c r="DQ31" s="114">
        <f t="shared" si="251"/>
        <v>6</v>
      </c>
      <c r="DR31" s="115">
        <f t="shared" si="251"/>
        <v>84931.200000000012</v>
      </c>
      <c r="DS31" s="115">
        <f t="shared" si="251"/>
        <v>2163.2339999999999</v>
      </c>
      <c r="DT31" s="146">
        <f t="shared" si="251"/>
        <v>511</v>
      </c>
      <c r="DU31" s="114">
        <f t="shared" si="251"/>
        <v>18</v>
      </c>
      <c r="DV31" s="113">
        <f t="shared" si="251"/>
        <v>119592.90700000001</v>
      </c>
      <c r="DW31" s="113">
        <f t="shared" si="251"/>
        <v>4212.6660000000002</v>
      </c>
      <c r="DX31" s="171">
        <f>IFERROR(DU31/DT31,0)</f>
        <v>3.5225048923679059E-2</v>
      </c>
      <c r="DY31" s="163">
        <f>SUM(DY13:DY30)</f>
        <v>35</v>
      </c>
      <c r="DZ31" s="114">
        <f>SUM(DZ13:DZ30)</f>
        <v>3</v>
      </c>
      <c r="EA31" s="113">
        <f>SUM(EA13:EA30)</f>
        <v>4381.51</v>
      </c>
      <c r="EB31" s="113">
        <f>SUM(EB13:EB30)</f>
        <v>375.55799999999999</v>
      </c>
      <c r="EC31" s="171">
        <f>IFERROR(DZ31/DY31,0)</f>
        <v>8.5714285714285715E-2</v>
      </c>
      <c r="ED31" s="163">
        <f>SUM(ED13:ED30)</f>
        <v>80</v>
      </c>
      <c r="EE31" s="114">
        <f>SUM(EE13:EE30)</f>
        <v>4</v>
      </c>
      <c r="EF31" s="113">
        <f>SUM(EF13:EF30)</f>
        <v>13440.8</v>
      </c>
      <c r="EG31" s="113">
        <f>SUM(EG13:EG30)</f>
        <v>672.04</v>
      </c>
      <c r="EH31" s="171">
        <f>IFERROR(EE31/ED31,0)</f>
        <v>0.05</v>
      </c>
      <c r="EI31" s="163">
        <f>SUM(EI13:EI30)</f>
        <v>0</v>
      </c>
      <c r="EJ31" s="114">
        <f>SUM(EJ13:EJ30)</f>
        <v>0</v>
      </c>
      <c r="EK31" s="113">
        <f>SUM(EK13:EK30)</f>
        <v>0</v>
      </c>
      <c r="EL31" s="113">
        <f>SUM(EL13:EL30)</f>
        <v>0</v>
      </c>
      <c r="EM31" s="171">
        <f>IFERROR(EJ31/EI31,0)</f>
        <v>0</v>
      </c>
      <c r="EN31" s="163">
        <f>SUM(EN13:EN30)</f>
        <v>40</v>
      </c>
      <c r="EO31" s="114">
        <f>SUM(EO13:EO30)</f>
        <v>1</v>
      </c>
      <c r="EP31" s="113">
        <f>SUM(EP13:EP30)</f>
        <v>3572.44</v>
      </c>
      <c r="EQ31" s="113">
        <f>SUM(EQ13:EQ30)</f>
        <v>89.311000000000007</v>
      </c>
      <c r="ER31" s="171">
        <f>IFERROR(EO31/EN31,0)</f>
        <v>2.5000000000000001E-2</v>
      </c>
      <c r="ES31" s="163">
        <f>SUM(ES13:ES30)</f>
        <v>230</v>
      </c>
      <c r="ET31" s="114">
        <f>SUM(ET13:ET30)</f>
        <v>2</v>
      </c>
      <c r="EU31" s="113">
        <f>SUM(EU13:EU30)</f>
        <v>46454.71</v>
      </c>
      <c r="EV31" s="113">
        <f>SUM(EV13:EV30)</f>
        <v>403.95400000000001</v>
      </c>
      <c r="EW31" s="171">
        <f>IFERROR(ET31/ES31,0)</f>
        <v>8.6956521739130436E-3</v>
      </c>
      <c r="EX31" s="163">
        <f>SUM(EX13:EX30)</f>
        <v>30</v>
      </c>
      <c r="EY31" s="114">
        <f>SUM(EY13:EY30)</f>
        <v>0</v>
      </c>
      <c r="EZ31" s="113">
        <f>SUM(EZ13:EZ30)</f>
        <v>8064.63</v>
      </c>
      <c r="FA31" s="113">
        <f>SUM(FA13:FA30)</f>
        <v>0</v>
      </c>
      <c r="FB31" s="171">
        <f>IFERROR(EY31/EX31,0)</f>
        <v>0</v>
      </c>
      <c r="FC31" s="112">
        <f t="shared" ref="FC31:FJ31" si="252">SUM(FC13:FC30)</f>
        <v>926</v>
      </c>
      <c r="FD31" s="114">
        <f t="shared" si="252"/>
        <v>28</v>
      </c>
      <c r="FE31" s="115">
        <f t="shared" si="252"/>
        <v>195506.997</v>
      </c>
      <c r="FF31" s="115">
        <f t="shared" si="252"/>
        <v>5753.5289999999995</v>
      </c>
      <c r="FG31" s="146">
        <f t="shared" si="252"/>
        <v>31</v>
      </c>
      <c r="FH31" s="114">
        <f t="shared" si="252"/>
        <v>2</v>
      </c>
      <c r="FI31" s="113">
        <f t="shared" si="252"/>
        <v>4347.192</v>
      </c>
      <c r="FJ31" s="113">
        <f t="shared" si="252"/>
        <v>280.464</v>
      </c>
      <c r="FK31" s="171">
        <f>IFERROR(FH31/FG31,0)</f>
        <v>6.4516129032258063E-2</v>
      </c>
      <c r="FL31" s="163">
        <f>SUM(FL13:FL30)</f>
        <v>12</v>
      </c>
      <c r="FM31" s="114">
        <f>SUM(FM13:FM30)</f>
        <v>1</v>
      </c>
      <c r="FN31" s="113">
        <f>SUM(FN13:FN30)</f>
        <v>996.42000000000007</v>
      </c>
      <c r="FO31" s="113">
        <f>SUM(FO13:FO30)</f>
        <v>83.034999999999997</v>
      </c>
      <c r="FP31" s="171">
        <f>IFERROR(FM31/FL31,0)</f>
        <v>8.3333333333333329E-2</v>
      </c>
      <c r="FQ31" s="163">
        <f>SUM(FQ13:FQ30)</f>
        <v>7</v>
      </c>
      <c r="FR31" s="114">
        <f>SUM(FR13:FR30)</f>
        <v>1</v>
      </c>
      <c r="FS31" s="113">
        <f>SUM(FS13:FS30)</f>
        <v>1126.0410000000002</v>
      </c>
      <c r="FT31" s="113">
        <f>SUM(FT13:FT30)</f>
        <v>160.863</v>
      </c>
      <c r="FU31" s="171">
        <f>IFERROR(FR31/FQ31,0)</f>
        <v>0.14285714285714285</v>
      </c>
      <c r="FV31" s="112">
        <f t="shared" ref="FV31:GC31" si="253">SUM(FV13:FV30)</f>
        <v>50</v>
      </c>
      <c r="FW31" s="114">
        <f t="shared" si="253"/>
        <v>4</v>
      </c>
      <c r="FX31" s="115">
        <f t="shared" si="253"/>
        <v>6469.6530000000002</v>
      </c>
      <c r="FY31" s="115">
        <f t="shared" si="253"/>
        <v>524.36199999999997</v>
      </c>
      <c r="FZ31" s="146">
        <f t="shared" si="253"/>
        <v>500</v>
      </c>
      <c r="GA31" s="114">
        <f t="shared" si="253"/>
        <v>41</v>
      </c>
      <c r="GB31" s="113">
        <f t="shared" si="253"/>
        <v>37656</v>
      </c>
      <c r="GC31" s="113">
        <f t="shared" si="253"/>
        <v>3087.7919999999999</v>
      </c>
      <c r="GD31" s="171">
        <f>IFERROR(GA31/FZ31,0)</f>
        <v>8.2000000000000003E-2</v>
      </c>
      <c r="GE31" s="163">
        <f>SUM(GE13:GE30)</f>
        <v>0</v>
      </c>
      <c r="GF31" s="114">
        <f>SUM(GF13:GF30)</f>
        <v>0</v>
      </c>
      <c r="GG31" s="113">
        <f>SUM(GG13:GG30)</f>
        <v>0</v>
      </c>
      <c r="GH31" s="113">
        <f>SUM(GH13:GH30)</f>
        <v>0</v>
      </c>
      <c r="GI31" s="171">
        <f>IFERROR(GF31/GE31,0)</f>
        <v>0</v>
      </c>
      <c r="GJ31" s="163">
        <f>SUM(GJ13:GJ30)</f>
        <v>0</v>
      </c>
      <c r="GK31" s="114">
        <f>SUM(GK13:GK30)</f>
        <v>0</v>
      </c>
      <c r="GL31" s="113">
        <f>SUM(GL13:GL30)</f>
        <v>0</v>
      </c>
      <c r="GM31" s="113">
        <f>SUM(GM13:GM30)</f>
        <v>0</v>
      </c>
      <c r="GN31" s="171">
        <f>IFERROR(GK31/GJ31,0)</f>
        <v>0</v>
      </c>
      <c r="GO31" s="163">
        <f>SUM(GO13:GO30)</f>
        <v>0</v>
      </c>
      <c r="GP31" s="114">
        <f>SUM(GP13:GP30)</f>
        <v>0</v>
      </c>
      <c r="GQ31" s="113">
        <f>SUM(GQ13:GQ30)</f>
        <v>0</v>
      </c>
      <c r="GR31" s="113">
        <f>SUM(GR13:GR30)</f>
        <v>0</v>
      </c>
      <c r="GS31" s="171">
        <f t="shared" ref="GS31" si="254">IFERROR(GP31/GO31,0)</f>
        <v>0</v>
      </c>
      <c r="GT31" s="112">
        <f t="shared" ref="GT31:HA31" si="255">SUM(GT13:GT30)</f>
        <v>500</v>
      </c>
      <c r="GU31" s="114">
        <f t="shared" si="255"/>
        <v>41</v>
      </c>
      <c r="GV31" s="115">
        <f t="shared" si="255"/>
        <v>37656</v>
      </c>
      <c r="GW31" s="115">
        <f t="shared" si="255"/>
        <v>3087.7919999999999</v>
      </c>
      <c r="GX31" s="146">
        <f t="shared" si="255"/>
        <v>0</v>
      </c>
      <c r="GY31" s="114">
        <f t="shared" si="255"/>
        <v>0</v>
      </c>
      <c r="GZ31" s="113">
        <f t="shared" si="255"/>
        <v>0</v>
      </c>
      <c r="HA31" s="113">
        <f t="shared" si="255"/>
        <v>0</v>
      </c>
      <c r="HB31" s="171">
        <f>IFERROR(GY31/GX31,0)</f>
        <v>0</v>
      </c>
      <c r="HC31" s="163">
        <f>SUM(HC13:HC30)</f>
        <v>20</v>
      </c>
      <c r="HD31" s="114">
        <f>SUM(HD13:HD30)</f>
        <v>0</v>
      </c>
      <c r="HE31" s="113">
        <f>SUM(HE13:HE30)</f>
        <v>4248.1000000000004</v>
      </c>
      <c r="HF31" s="113">
        <f>SUM(HF13:HF30)</f>
        <v>0</v>
      </c>
      <c r="HG31" s="171">
        <f>IFERROR(HD31/HC31,0)</f>
        <v>0</v>
      </c>
      <c r="HH31" s="163">
        <f>SUM(HH13:HH30)</f>
        <v>20</v>
      </c>
      <c r="HI31" s="114">
        <f>SUM(HI13:HI30)</f>
        <v>0</v>
      </c>
      <c r="HJ31" s="113">
        <f>SUM(HJ13:HJ30)</f>
        <v>2451.56</v>
      </c>
      <c r="HK31" s="113">
        <f>SUM(HK13:HK30)</f>
        <v>0</v>
      </c>
      <c r="HL31" s="171">
        <f>IFERROR(HI31/HH31,0)</f>
        <v>0</v>
      </c>
      <c r="HM31" s="163">
        <f>SUM(HM13:HM30)</f>
        <v>95</v>
      </c>
      <c r="HN31" s="114">
        <f>SUM(HN13:HN30)</f>
        <v>0</v>
      </c>
      <c r="HO31" s="113">
        <f>SUM(HO13:HO30)</f>
        <v>20008.235000000001</v>
      </c>
      <c r="HP31" s="113">
        <f>SUM(HP13:HP30)</f>
        <v>0</v>
      </c>
      <c r="HQ31" s="171">
        <f>IFERROR(HN31/HM31,0)</f>
        <v>0</v>
      </c>
      <c r="HR31" s="163">
        <f>SUM(HR13:HR30)</f>
        <v>50</v>
      </c>
      <c r="HS31" s="114">
        <f>SUM(HS13:HS30)</f>
        <v>5</v>
      </c>
      <c r="HT31" s="113">
        <f>SUM(HT13:HT30)</f>
        <v>10471</v>
      </c>
      <c r="HU31" s="113">
        <f>SUM(HU13:HU30)</f>
        <v>1047.0999999999999</v>
      </c>
      <c r="HV31" s="171">
        <f>IFERROR(HS31/HR31,0)</f>
        <v>0.1</v>
      </c>
      <c r="HW31" s="163">
        <f>SUM(HW13:HW30)</f>
        <v>90</v>
      </c>
      <c r="HX31" s="114">
        <f>SUM(HX13:HX30)</f>
        <v>0</v>
      </c>
      <c r="HY31" s="113">
        <f>SUM(HY13:HY30)</f>
        <v>8315.19</v>
      </c>
      <c r="HZ31" s="113">
        <f>SUM(HZ13:HZ30)</f>
        <v>0</v>
      </c>
      <c r="IA31" s="177">
        <f>IFERROR(HX31/HW31,0)</f>
        <v>0</v>
      </c>
      <c r="IB31" s="163">
        <f>SUM(IB13:IB30)</f>
        <v>0</v>
      </c>
      <c r="IC31" s="114">
        <f>SUM(IC13:IC30)</f>
        <v>0</v>
      </c>
      <c r="ID31" s="113">
        <f>SUM(ID13:ID30)</f>
        <v>0</v>
      </c>
      <c r="IE31" s="113">
        <f>SUM(IE13:IE30)</f>
        <v>0</v>
      </c>
      <c r="IF31" s="177">
        <f>IFERROR(IC31/IB31,0)</f>
        <v>0</v>
      </c>
      <c r="IG31" s="163">
        <f>SUM(IG13:IG30)</f>
        <v>0</v>
      </c>
      <c r="IH31" s="114">
        <f>SUM(IH13:IH30)</f>
        <v>0</v>
      </c>
      <c r="II31" s="113">
        <f>SUM(II13:II30)</f>
        <v>0</v>
      </c>
      <c r="IJ31" s="113">
        <f>SUM(IJ13:IJ30)</f>
        <v>0</v>
      </c>
      <c r="IK31" s="177">
        <f>IFERROR(IH31/IG31,0)</f>
        <v>0</v>
      </c>
      <c r="IL31" s="114">
        <f t="shared" ref="IL31:IS31" si="256">SUM(IL13:IL30)</f>
        <v>275</v>
      </c>
      <c r="IM31" s="114">
        <f t="shared" si="256"/>
        <v>5</v>
      </c>
      <c r="IN31" s="115">
        <f t="shared" si="256"/>
        <v>45494.084999999992</v>
      </c>
      <c r="IO31" s="115">
        <f t="shared" si="256"/>
        <v>1047.0999999999999</v>
      </c>
      <c r="IP31" s="146">
        <f t="shared" si="256"/>
        <v>105</v>
      </c>
      <c r="IQ31" s="114">
        <f t="shared" si="256"/>
        <v>1</v>
      </c>
      <c r="IR31" s="113">
        <f t="shared" si="256"/>
        <v>17258.849999999999</v>
      </c>
      <c r="IS31" s="113">
        <f t="shared" si="256"/>
        <v>164.37</v>
      </c>
      <c r="IT31" s="170">
        <f>IFERROR(IQ31/IP31,0)</f>
        <v>9.5238095238095247E-3</v>
      </c>
      <c r="IU31" s="146">
        <f>SUM(IU13:IU30)</f>
        <v>1632</v>
      </c>
      <c r="IV31" s="114">
        <f>SUM(IV13:IV30)</f>
        <v>159</v>
      </c>
      <c r="IW31" s="113">
        <f>SUM(IW13:IW30)</f>
        <v>324970.36800000002</v>
      </c>
      <c r="IX31" s="113">
        <f>SUM(IX13:IX30)</f>
        <v>31660.716</v>
      </c>
      <c r="IY31" s="171">
        <f>IFERROR(IV31/IU31,0)</f>
        <v>9.7426470588235295E-2</v>
      </c>
      <c r="IZ31" s="163">
        <f>SUM(IZ13:IZ30)</f>
        <v>770</v>
      </c>
      <c r="JA31" s="114">
        <f>SUM(JA13:JA30)</f>
        <v>55</v>
      </c>
      <c r="JB31" s="113">
        <f>SUM(JB13:JB30)</f>
        <v>177193.16999999998</v>
      </c>
      <c r="JC31" s="113">
        <f>SUM(JC13:JC30)</f>
        <v>12656.654999999999</v>
      </c>
      <c r="JD31" s="171">
        <f>IFERROR(JA31/IZ31,0)</f>
        <v>7.1428571428571425E-2</v>
      </c>
      <c r="JE31" s="163">
        <f>SUM(JE13:JE30)</f>
        <v>232</v>
      </c>
      <c r="JF31" s="114">
        <f>SUM(JF13:JF30)</f>
        <v>21</v>
      </c>
      <c r="JG31" s="113">
        <f>SUM(JG13:JG30)</f>
        <v>60514.184000000001</v>
      </c>
      <c r="JH31" s="113">
        <f>SUM(JH13:JH30)</f>
        <v>5477.5769999999993</v>
      </c>
      <c r="JI31" s="171">
        <f>IFERROR(JF31/JE31,0)</f>
        <v>9.0517241379310345E-2</v>
      </c>
      <c r="JJ31" s="163">
        <f>SUM(JJ13:JJ30)</f>
        <v>1834</v>
      </c>
      <c r="JK31" s="114">
        <f>SUM(JK13:JK30)</f>
        <v>132</v>
      </c>
      <c r="JL31" s="113">
        <f>SUM(JL13:JL30)</f>
        <v>271380.64800000004</v>
      </c>
      <c r="JM31" s="113">
        <f>SUM(JM13:JM30)</f>
        <v>19532.304000000004</v>
      </c>
      <c r="JN31" s="171">
        <f>IFERROR(JK31/JJ31,0)</f>
        <v>7.1973827699018542E-2</v>
      </c>
      <c r="JO31" s="163">
        <f>SUM(JO13:JO30)</f>
        <v>840</v>
      </c>
      <c r="JP31" s="114">
        <f>SUM(JP13:JP30)</f>
        <v>59</v>
      </c>
      <c r="JQ31" s="113">
        <f>SUM(JQ13:JQ30)</f>
        <v>150370.91999999998</v>
      </c>
      <c r="JR31" s="113">
        <f>SUM(JR13:JR30)</f>
        <v>10561.766999999998</v>
      </c>
      <c r="JS31" s="171">
        <f>IFERROR(JP31/JO31,0)</f>
        <v>7.0238095238095238E-2</v>
      </c>
      <c r="JT31" s="163">
        <f>SUM(JT13:JT30)</f>
        <v>277</v>
      </c>
      <c r="JU31" s="114">
        <f>SUM(JU13:JU30)</f>
        <v>17</v>
      </c>
      <c r="JV31" s="113">
        <f>SUM(JV13:JV30)</f>
        <v>61736.652000000002</v>
      </c>
      <c r="JW31" s="113">
        <f>SUM(JW13:JW30)</f>
        <v>3788.8920000000007</v>
      </c>
      <c r="JX31" s="171">
        <f>IFERROR(JU31/JT31,0)</f>
        <v>6.1371841155234655E-2</v>
      </c>
      <c r="JY31" s="163">
        <f>SUM(JY13:JY30)</f>
        <v>1030</v>
      </c>
      <c r="JZ31" s="114">
        <f>SUM(JZ13:JZ30)</f>
        <v>46</v>
      </c>
      <c r="KA31" s="113">
        <f>SUM(KA13:KA30)</f>
        <v>141091.46</v>
      </c>
      <c r="KB31" s="113">
        <f>SUM(KB13:KB30)</f>
        <v>6301.1720000000005</v>
      </c>
      <c r="KC31" s="171">
        <f>IFERROR(JZ31/JY31,0)</f>
        <v>4.4660194174757278E-2</v>
      </c>
      <c r="KD31" s="163">
        <f>SUM(KD13:KD30)</f>
        <v>545</v>
      </c>
      <c r="KE31" s="114">
        <f>SUM(KE13:KE30)</f>
        <v>16</v>
      </c>
      <c r="KF31" s="113">
        <f>SUM(KF13:KF30)</f>
        <v>88638.8</v>
      </c>
      <c r="KG31" s="113">
        <f>SUM(KG13:KG30)</f>
        <v>2602.2399999999998</v>
      </c>
      <c r="KH31" s="171">
        <f>IFERROR(KE31/KD31,0)</f>
        <v>2.9357798165137616E-2</v>
      </c>
      <c r="KI31" s="163">
        <f>SUM(KI13:KI30)</f>
        <v>201</v>
      </c>
      <c r="KJ31" s="114">
        <f>SUM(KJ13:KJ30)</f>
        <v>3</v>
      </c>
      <c r="KK31" s="113">
        <f>SUM(KK13:KK30)</f>
        <v>40615.466999999997</v>
      </c>
      <c r="KL31" s="113">
        <f>SUM(KL13:KL30)</f>
        <v>606.20100000000002</v>
      </c>
      <c r="KM31" s="171">
        <f>IFERROR(KJ31/KI31,0)</f>
        <v>1.4925373134328358E-2</v>
      </c>
      <c r="KN31" s="163">
        <f>SUM(KN13:KN30)</f>
        <v>270</v>
      </c>
      <c r="KO31" s="114">
        <f>SUM(KO13:KO30)</f>
        <v>26</v>
      </c>
      <c r="KP31" s="113">
        <f>SUM(KP13:KP30)</f>
        <v>77572.89</v>
      </c>
      <c r="KQ31" s="113">
        <f>SUM(KQ13:KQ30)</f>
        <v>7469.982</v>
      </c>
      <c r="KR31" s="171">
        <f>IFERROR(KO31/KN31,0)</f>
        <v>9.6296296296296297E-2</v>
      </c>
      <c r="KS31" s="163">
        <f>SUM(KS13:KS30)</f>
        <v>100</v>
      </c>
      <c r="KT31" s="114">
        <f>SUM(KT13:KT30)</f>
        <v>6</v>
      </c>
      <c r="KU31" s="113">
        <f>SUM(KU13:KU30)</f>
        <v>31344.3</v>
      </c>
      <c r="KV31" s="113">
        <f>SUM(KV13:KV30)</f>
        <v>1880.6579999999999</v>
      </c>
      <c r="KW31" s="171">
        <f>IFERROR(KT31/KS31,0)</f>
        <v>0.06</v>
      </c>
      <c r="KX31" s="163">
        <f>SUM(KX13:KX30)</f>
        <v>30</v>
      </c>
      <c r="KY31" s="114">
        <f>SUM(KY13:KY30)</f>
        <v>2</v>
      </c>
      <c r="KZ31" s="113">
        <f>SUM(KZ13:KZ30)</f>
        <v>10329.39</v>
      </c>
      <c r="LA31" s="113">
        <f>SUM(LA13:LA30)</f>
        <v>688.62599999999998</v>
      </c>
      <c r="LB31" s="171">
        <f>IFERROR(KY31/KX31,0)</f>
        <v>6.6666666666666666E-2</v>
      </c>
      <c r="LC31" s="163">
        <f>SUM(LC13:LC30)</f>
        <v>427</v>
      </c>
      <c r="LD31" s="114">
        <f>SUM(LD13:LD30)</f>
        <v>27</v>
      </c>
      <c r="LE31" s="113">
        <f>SUM(LE13:LE30)</f>
        <v>73021.697</v>
      </c>
      <c r="LF31" s="113">
        <f>SUM(LF13:LF30)</f>
        <v>4617.2969999999996</v>
      </c>
      <c r="LG31" s="171">
        <f>IFERROR(LD31/LC31,0)</f>
        <v>6.323185011709602E-2</v>
      </c>
      <c r="LH31" s="163">
        <f>SUM(LH13:LH30)</f>
        <v>5</v>
      </c>
      <c r="LI31" s="114">
        <f>SUM(LI13:LI30)</f>
        <v>1</v>
      </c>
      <c r="LJ31" s="113">
        <f>SUM(LJ13:LJ30)</f>
        <v>1593.52</v>
      </c>
      <c r="LK31" s="113">
        <f>SUM(LK13:LK30)</f>
        <v>318.70400000000001</v>
      </c>
      <c r="LL31" s="171">
        <f>IFERROR(LI31/LH31,0)</f>
        <v>0.2</v>
      </c>
      <c r="LM31" s="163">
        <f>SUM(LM13:LM30)</f>
        <v>505</v>
      </c>
      <c r="LN31" s="114">
        <f>SUM(LN13:LN30)</f>
        <v>39</v>
      </c>
      <c r="LO31" s="113">
        <f>SUM(LO13:LO30)</f>
        <v>129348.17499999999</v>
      </c>
      <c r="LP31" s="113">
        <f>SUM(LP13:LP30)</f>
        <v>9989.2649999999994</v>
      </c>
      <c r="LQ31" s="171">
        <f>IFERROR(LN31/LM31,0)</f>
        <v>7.7227722772277227E-2</v>
      </c>
      <c r="LR31" s="163">
        <f>SUM(LR13:LR30)</f>
        <v>145</v>
      </c>
      <c r="LS31" s="114">
        <f>SUM(LS13:LS30)</f>
        <v>6</v>
      </c>
      <c r="LT31" s="113">
        <f>SUM(LT13:LT30)</f>
        <v>117741.88500000001</v>
      </c>
      <c r="LU31" s="113">
        <f>SUM(LU13:LU30)</f>
        <v>4872.0780000000004</v>
      </c>
      <c r="LV31" s="171">
        <f>IFERROR(LS31/LR31,0)</f>
        <v>4.1379310344827586E-2</v>
      </c>
      <c r="LW31" s="163">
        <f>SUM(LW13:LW30)</f>
        <v>492</v>
      </c>
      <c r="LX31" s="114">
        <f>SUM(LX13:LX30)</f>
        <v>10</v>
      </c>
      <c r="LY31" s="113">
        <f>SUM(LY13:LY30)</f>
        <v>219134.83199999999</v>
      </c>
      <c r="LZ31" s="113">
        <f>SUM(LZ13:LZ30)</f>
        <v>4453.96</v>
      </c>
      <c r="MA31" s="171">
        <f>IFERROR(LX31/LW31,0)</f>
        <v>2.032520325203252E-2</v>
      </c>
      <c r="MB31" s="163">
        <f>SUM(MB13:MB30)</f>
        <v>40</v>
      </c>
      <c r="MC31" s="114">
        <f>SUM(MC13:MC30)</f>
        <v>0</v>
      </c>
      <c r="MD31" s="113">
        <f>SUM(MD13:MD30)</f>
        <v>15712.96</v>
      </c>
      <c r="ME31" s="113">
        <f>SUM(ME13:ME30)</f>
        <v>0</v>
      </c>
      <c r="MF31" s="171">
        <f>IFERROR(MC31/MB31,0)</f>
        <v>0</v>
      </c>
      <c r="MG31" s="163">
        <f>SUM(MG13:MG30)</f>
        <v>0</v>
      </c>
      <c r="MH31" s="114">
        <f>SUM(MH13:MH30)</f>
        <v>0</v>
      </c>
      <c r="MI31" s="113">
        <f>SUM(MI13:MI30)</f>
        <v>0</v>
      </c>
      <c r="MJ31" s="113">
        <f>SUM(MJ13:MJ30)</f>
        <v>0</v>
      </c>
      <c r="MK31" s="171">
        <f t="shared" ref="MK31" si="257">IFERROR(MH31/MG31,0)</f>
        <v>0</v>
      </c>
      <c r="ML31" s="163">
        <f>SUM(ML13:ML30)</f>
        <v>0</v>
      </c>
      <c r="MM31" s="114">
        <f>SUM(MM13:MM30)</f>
        <v>0</v>
      </c>
      <c r="MN31" s="113">
        <f>SUM(MN13:MN30)</f>
        <v>0</v>
      </c>
      <c r="MO31" s="113">
        <f>SUM(MO13:MO30)</f>
        <v>0</v>
      </c>
      <c r="MP31" s="171">
        <f t="shared" ref="MP31" si="258">IFERROR(MM31/ML31,0)</f>
        <v>0</v>
      </c>
      <c r="MQ31" s="163">
        <f>SUM(MQ13:MQ30)</f>
        <v>0</v>
      </c>
      <c r="MR31" s="114">
        <f>SUM(MR13:MR30)</f>
        <v>0</v>
      </c>
      <c r="MS31" s="113">
        <f>SUM(MS13:MS30)</f>
        <v>0</v>
      </c>
      <c r="MT31" s="113">
        <f>SUM(MT13:MT30)</f>
        <v>0</v>
      </c>
      <c r="MU31" s="190">
        <f t="shared" ref="MU31" si="259">IFERROR(MR31/MQ31,0)</f>
        <v>0</v>
      </c>
      <c r="MV31" s="163">
        <f>SUM(MV13:MV30)</f>
        <v>8</v>
      </c>
      <c r="MW31" s="114">
        <f>SUM(MW13:MW30)</f>
        <v>0</v>
      </c>
      <c r="MX31" s="113">
        <f>SUM(MX13:MX30)</f>
        <v>3431.1680000000001</v>
      </c>
      <c r="MY31" s="113">
        <f>SUM(MY13:MY30)</f>
        <v>0</v>
      </c>
      <c r="MZ31" s="171">
        <f t="shared" ref="MZ31" si="260">IFERROR(MW31/MV31,0)</f>
        <v>0</v>
      </c>
      <c r="NA31" s="112">
        <f t="shared" ref="NA31:NH31" si="261">SUM(NA13:NA30)</f>
        <v>9383</v>
      </c>
      <c r="NB31" s="114">
        <f t="shared" si="261"/>
        <v>625</v>
      </c>
      <c r="NC31" s="115">
        <f t="shared" si="261"/>
        <v>1995742.486</v>
      </c>
      <c r="ND31" s="115">
        <f t="shared" si="261"/>
        <v>127478.09400000001</v>
      </c>
      <c r="NE31" s="146">
        <f t="shared" si="261"/>
        <v>10</v>
      </c>
      <c r="NF31" s="114">
        <f t="shared" si="261"/>
        <v>2</v>
      </c>
      <c r="NG31" s="113">
        <f t="shared" si="261"/>
        <v>1764.37</v>
      </c>
      <c r="NH31" s="113">
        <f t="shared" si="261"/>
        <v>352.87400000000002</v>
      </c>
      <c r="NI31" s="171">
        <f>IFERROR(NF31/NE31,0)</f>
        <v>0.2</v>
      </c>
      <c r="NJ31" s="163">
        <f>SUM(NJ13:NJ30)</f>
        <v>2</v>
      </c>
      <c r="NK31" s="114">
        <f>SUM(NK13:NK30)</f>
        <v>0</v>
      </c>
      <c r="NL31" s="113">
        <f>SUM(NL13:NL30)</f>
        <v>614.37199999999996</v>
      </c>
      <c r="NM31" s="113">
        <f>SUM(NM13:NM30)</f>
        <v>0</v>
      </c>
      <c r="NN31" s="171">
        <f>IFERROR(NK31/NJ31,0)</f>
        <v>0</v>
      </c>
      <c r="NO31" s="112">
        <f t="shared" ref="NO31:NV31" si="262">SUM(NO13:NO30)</f>
        <v>12</v>
      </c>
      <c r="NP31" s="114">
        <f t="shared" si="262"/>
        <v>2</v>
      </c>
      <c r="NQ31" s="115">
        <f t="shared" si="262"/>
        <v>2378.7419999999997</v>
      </c>
      <c r="NR31" s="115">
        <f t="shared" si="262"/>
        <v>352.87400000000002</v>
      </c>
      <c r="NS31" s="146">
        <f t="shared" si="262"/>
        <v>772</v>
      </c>
      <c r="NT31" s="114">
        <f t="shared" si="262"/>
        <v>5</v>
      </c>
      <c r="NU31" s="113">
        <f t="shared" si="262"/>
        <v>127927.348</v>
      </c>
      <c r="NV31" s="113">
        <f t="shared" si="262"/>
        <v>828.54500000000007</v>
      </c>
      <c r="NW31" s="171">
        <f>IFERROR(NT31/NS31,0)</f>
        <v>6.4766839378238338E-3</v>
      </c>
      <c r="NX31" s="163">
        <f>SUM(NX13:NX30)</f>
        <v>249</v>
      </c>
      <c r="NY31" s="114">
        <f>SUM(NY13:NY30)</f>
        <v>0</v>
      </c>
      <c r="NZ31" s="113">
        <f>SUM(NZ13:NZ30)</f>
        <v>84429.426000000007</v>
      </c>
      <c r="OA31" s="113">
        <f>SUM(OA13:OA30)</f>
        <v>0</v>
      </c>
      <c r="OB31" s="171">
        <f>IFERROR(NY31/NX31,0)</f>
        <v>0</v>
      </c>
      <c r="OC31" s="163">
        <f>SUM(OC13:OC30)</f>
        <v>425</v>
      </c>
      <c r="OD31" s="114">
        <f>SUM(OD13:OD30)</f>
        <v>0</v>
      </c>
      <c r="OE31" s="113">
        <f>SUM(OE13:OE30)</f>
        <v>83189.5</v>
      </c>
      <c r="OF31" s="113">
        <f>SUM(OF13:OF30)</f>
        <v>0</v>
      </c>
      <c r="OG31" s="171">
        <f>IFERROR(OD31/OC31,0)</f>
        <v>0</v>
      </c>
      <c r="OH31" s="163">
        <f>SUM(OH13:OH30)</f>
        <v>685</v>
      </c>
      <c r="OI31" s="114">
        <f>SUM(OI13:OI30)</f>
        <v>1</v>
      </c>
      <c r="OJ31" s="113">
        <f>SUM(OJ13:OJ30)</f>
        <v>179846.75</v>
      </c>
      <c r="OK31" s="113">
        <f>SUM(OK13:OK30)</f>
        <v>262.55</v>
      </c>
      <c r="OL31" s="171">
        <f>IFERROR(OI31/OH31,0)</f>
        <v>1.4598540145985401E-3</v>
      </c>
      <c r="OM31" s="163">
        <f>SUM(OM13:OM30)</f>
        <v>10</v>
      </c>
      <c r="ON31" s="114">
        <f>SUM(ON13:ON30)</f>
        <v>0</v>
      </c>
      <c r="OO31" s="113">
        <f>SUM(OO13:OO30)</f>
        <v>4166.2</v>
      </c>
      <c r="OP31" s="113">
        <f>SUM(OP13:OP30)</f>
        <v>0</v>
      </c>
      <c r="OQ31" s="171">
        <f>IFERROR(ON31/OM31,0)</f>
        <v>0</v>
      </c>
      <c r="OR31" s="163">
        <f>SUM(OR13:OR30)</f>
        <v>0</v>
      </c>
      <c r="OS31" s="114">
        <f>SUM(OS13:OS30)</f>
        <v>0</v>
      </c>
      <c r="OT31" s="113">
        <f>SUM(OT13:OT30)</f>
        <v>0</v>
      </c>
      <c r="OU31" s="113">
        <f>SUM(OU13:OU30)</f>
        <v>0</v>
      </c>
      <c r="OV31" s="186"/>
      <c r="OW31" s="163">
        <f>SUM(OW13:OW30)</f>
        <v>0</v>
      </c>
      <c r="OX31" s="114">
        <f>SUM(OX13:OX30)</f>
        <v>0</v>
      </c>
      <c r="OY31" s="113">
        <f>SUM(OY13:OY30)</f>
        <v>0</v>
      </c>
      <c r="OZ31" s="113">
        <f>SUM(OZ13:OZ30)</f>
        <v>0</v>
      </c>
      <c r="PA31" s="192">
        <f t="shared" ref="PA31" si="263">IFERROR(OX31/OW31,0)</f>
        <v>0</v>
      </c>
      <c r="PB31" s="112">
        <f t="shared" ref="PB31:PI31" si="264">SUM(PB13:PB30)</f>
        <v>2141</v>
      </c>
      <c r="PC31" s="114">
        <f t="shared" si="264"/>
        <v>6</v>
      </c>
      <c r="PD31" s="115">
        <f t="shared" si="264"/>
        <v>479559.22400000005</v>
      </c>
      <c r="PE31" s="115">
        <f t="shared" si="264"/>
        <v>1091.095</v>
      </c>
      <c r="PF31" s="146">
        <f t="shared" si="264"/>
        <v>99</v>
      </c>
      <c r="PG31" s="114">
        <f t="shared" si="264"/>
        <v>1</v>
      </c>
      <c r="PH31" s="113">
        <f t="shared" si="264"/>
        <v>11604.285</v>
      </c>
      <c r="PI31" s="113">
        <f t="shared" si="264"/>
        <v>117.215</v>
      </c>
      <c r="PJ31" s="171">
        <f>IFERROR(PG31/PF31,0)</f>
        <v>1.0101010101010102E-2</v>
      </c>
      <c r="PK31" s="163">
        <f>SUM(PK13:PK30)</f>
        <v>25</v>
      </c>
      <c r="PL31" s="114">
        <f>SUM(PL13:PL30)</f>
        <v>1</v>
      </c>
      <c r="PM31" s="113">
        <f>SUM(PM13:PM30)</f>
        <v>4323.8249999999998</v>
      </c>
      <c r="PN31" s="113">
        <f>SUM(PN13:PN30)</f>
        <v>172.953</v>
      </c>
      <c r="PO31" s="171">
        <f>IFERROR(PL31/PK31,0)</f>
        <v>0.04</v>
      </c>
      <c r="PP31" s="163">
        <f>SUM(PP13:PP30)</f>
        <v>15</v>
      </c>
      <c r="PQ31" s="114">
        <f>SUM(PQ13:PQ30)</f>
        <v>0</v>
      </c>
      <c r="PR31" s="113">
        <f>SUM(PR13:PR30)</f>
        <v>2551.6799999999998</v>
      </c>
      <c r="PS31" s="113">
        <f>SUM(PS13:PS30)</f>
        <v>0</v>
      </c>
      <c r="PT31" s="171">
        <f>IFERROR(PQ31/PP31,0)</f>
        <v>0</v>
      </c>
      <c r="PU31" s="112">
        <f t="shared" ref="PU31:QB31" si="265">SUM(PU13:PU30)</f>
        <v>139</v>
      </c>
      <c r="PV31" s="114">
        <f t="shared" si="265"/>
        <v>2</v>
      </c>
      <c r="PW31" s="115">
        <f t="shared" si="265"/>
        <v>18479.79</v>
      </c>
      <c r="PX31" s="115">
        <f t="shared" si="265"/>
        <v>290.16800000000001</v>
      </c>
      <c r="PY31" s="146">
        <f t="shared" si="265"/>
        <v>84</v>
      </c>
      <c r="PZ31" s="114">
        <f t="shared" si="265"/>
        <v>0</v>
      </c>
      <c r="QA31" s="113">
        <f t="shared" si="265"/>
        <v>17184.804</v>
      </c>
      <c r="QB31" s="113">
        <f t="shared" si="265"/>
        <v>0</v>
      </c>
      <c r="QC31" s="171">
        <f>IFERROR(PZ31/PY31,0)</f>
        <v>0</v>
      </c>
      <c r="QD31" s="163">
        <f>SUM(QD13:QD30)</f>
        <v>45</v>
      </c>
      <c r="QE31" s="114">
        <f>SUM(QE13:QE30)</f>
        <v>0</v>
      </c>
      <c r="QF31" s="113">
        <f>SUM(QF13:QF30)</f>
        <v>9961.380000000001</v>
      </c>
      <c r="QG31" s="113">
        <f>SUM(QG13:QG30)</f>
        <v>0</v>
      </c>
      <c r="QH31" s="171">
        <f>IFERROR(QE31/QD31,0)</f>
        <v>0</v>
      </c>
      <c r="QI31" s="112">
        <f t="shared" ref="QI31:QP31" si="266">SUM(QI13:QI30)</f>
        <v>129</v>
      </c>
      <c r="QJ31" s="114">
        <f t="shared" si="266"/>
        <v>0</v>
      </c>
      <c r="QK31" s="115">
        <f t="shared" si="266"/>
        <v>27146.183999999997</v>
      </c>
      <c r="QL31" s="115">
        <f t="shared" si="266"/>
        <v>0</v>
      </c>
      <c r="QM31" s="146">
        <f t="shared" si="266"/>
        <v>37</v>
      </c>
      <c r="QN31" s="114">
        <f t="shared" si="266"/>
        <v>0</v>
      </c>
      <c r="QO31" s="113">
        <f t="shared" si="266"/>
        <v>5661.6660000000002</v>
      </c>
      <c r="QP31" s="113">
        <f t="shared" si="266"/>
        <v>0</v>
      </c>
      <c r="QQ31" s="170">
        <f>IFERROR(QN31/QM31,0)</f>
        <v>0</v>
      </c>
      <c r="QR31" s="146">
        <f>SUM(QR13:QR30)</f>
        <v>37</v>
      </c>
      <c r="QS31" s="114">
        <f>SUM(QS13:QS30)</f>
        <v>0</v>
      </c>
      <c r="QT31" s="113">
        <f>SUM(QT13:QT30)</f>
        <v>8465.0079999999998</v>
      </c>
      <c r="QU31" s="113">
        <f>SUM(QU13:QU30)</f>
        <v>0</v>
      </c>
      <c r="QV31" s="171">
        <f>IFERROR(QS31/QR31,0)</f>
        <v>0</v>
      </c>
      <c r="QW31" s="163">
        <f>SUM(QW13:QW30)</f>
        <v>0</v>
      </c>
      <c r="QX31" s="114">
        <f>SUM(QX13:QX30)</f>
        <v>0</v>
      </c>
      <c r="QY31" s="113">
        <f>SUM(QY13:QY30)</f>
        <v>0</v>
      </c>
      <c r="QZ31" s="113">
        <f>SUM(QZ13:QZ30)</f>
        <v>0</v>
      </c>
      <c r="RA31" s="171">
        <f>IFERROR(QX31/QW31,0)</f>
        <v>0</v>
      </c>
      <c r="RB31" s="112">
        <f>SUM(RB13:RB30)</f>
        <v>37</v>
      </c>
      <c r="RC31" s="114">
        <f>SUM(RC13:RC30)</f>
        <v>0</v>
      </c>
      <c r="RD31" s="115">
        <f>SUM(RD13:RD30)</f>
        <v>8465.0079999999998</v>
      </c>
      <c r="RE31" s="116">
        <f>SUM(RE13:RE30)</f>
        <v>0</v>
      </c>
    </row>
    <row r="32" spans="1:473">
      <c r="FF32" s="18"/>
      <c r="PD32" s="18"/>
      <c r="PE32" s="18"/>
    </row>
    <row r="33" spans="4:468">
      <c r="D33" s="151">
        <f>D31-'План 1-2024'!D31</f>
        <v>0</v>
      </c>
      <c r="F33" s="18">
        <f>F31-'План 1-2024'!E31</f>
        <v>0</v>
      </c>
      <c r="K33">
        <f>K31/I31</f>
        <v>158.727</v>
      </c>
      <c r="L33">
        <f>IFERROR(L31/J31,0)</f>
        <v>158.727</v>
      </c>
      <c r="P33">
        <f>P31/N31</f>
        <v>241.673</v>
      </c>
      <c r="Q33">
        <f>IFERROR(Q31/O31,0)</f>
        <v>241.673</v>
      </c>
      <c r="U33">
        <f>U31/S31</f>
        <v>158.077</v>
      </c>
      <c r="V33">
        <f>IFERROR(V31/T31,0)</f>
        <v>0</v>
      </c>
      <c r="Z33">
        <f>IFERROR(Z31/X31,0)</f>
        <v>0</v>
      </c>
      <c r="AA33">
        <f>IFERROR(AA31/Y31,0)</f>
        <v>0</v>
      </c>
      <c r="AI33">
        <f>AI31/AG31</f>
        <v>164.54599999999999</v>
      </c>
      <c r="AJ33">
        <f>IFERROR(AJ31/AH31,0)</f>
        <v>164.54599999999999</v>
      </c>
      <c r="AN33">
        <f>AN31/AL31</f>
        <v>185.49299999999999</v>
      </c>
      <c r="AO33">
        <f>IFERROR(AO31/AM31,0)</f>
        <v>185.49299999999999</v>
      </c>
      <c r="AS33">
        <f>IFERROR(AS31/AQ31,0)</f>
        <v>0</v>
      </c>
      <c r="AT33">
        <f>IFERROR(AT31/AR31,0)</f>
        <v>0</v>
      </c>
      <c r="BB33">
        <f>BB31/AZ31</f>
        <v>327.84800000000001</v>
      </c>
      <c r="BC33">
        <f>IFERROR(BC31/BA31,0)</f>
        <v>0</v>
      </c>
      <c r="BG33">
        <f>BG31/BE31</f>
        <v>125.71400000000001</v>
      </c>
      <c r="BH33">
        <f>IFERROR(BH31/BF31,0)</f>
        <v>0</v>
      </c>
      <c r="BL33">
        <f>BL31/BJ31</f>
        <v>668.08799999999997</v>
      </c>
      <c r="BM33">
        <f>IFERROR(BM31/BK31,0)</f>
        <v>668.08799999999997</v>
      </c>
      <c r="BQ33">
        <f>BQ31/BO31</f>
        <v>1937.9880000000001</v>
      </c>
      <c r="BR33">
        <f>IFERROR(BR31/BP31,0)</f>
        <v>1937.9880000000001</v>
      </c>
      <c r="BZ33">
        <f>BZ31/BX31</f>
        <v>200.03700000000001</v>
      </c>
      <c r="CA33">
        <f>IFERROR(CA31/BY31,0)</f>
        <v>200.03700000000001</v>
      </c>
      <c r="CE33">
        <f>IFERROR(CE31/CC31,0)</f>
        <v>0</v>
      </c>
      <c r="CF33">
        <f>IFERROR(CF31/CD31,0)</f>
        <v>0</v>
      </c>
      <c r="CJ33">
        <f>CJ31/CH31</f>
        <v>195.17500000000001</v>
      </c>
      <c r="CK33">
        <f>IFERROR(CK31/CI31,0)</f>
        <v>0</v>
      </c>
      <c r="CO33">
        <f>CO31/CM31</f>
        <v>280.339</v>
      </c>
      <c r="CP33">
        <f>IFERROR(CP31/CN31,0)</f>
        <v>0</v>
      </c>
      <c r="CT33">
        <f>CT31/CR31</f>
        <v>364.80500000000001</v>
      </c>
      <c r="CU33">
        <f>IFERROR(CU31/CS31,0)</f>
        <v>364.80500000000001</v>
      </c>
      <c r="CY33">
        <f>CY31/CW31</f>
        <v>489.31900000000002</v>
      </c>
      <c r="CZ33">
        <f>IFERROR(CZ31/CX31,0)</f>
        <v>0</v>
      </c>
      <c r="DH33">
        <f>DH31/DF31</f>
        <v>307.267</v>
      </c>
      <c r="DI33">
        <f>IFERROR(DI31/DG31,0)</f>
        <v>307.267</v>
      </c>
      <c r="DM33">
        <f>DM31/DK31</f>
        <v>626.899</v>
      </c>
      <c r="DN33">
        <f>IFERROR(DN31/DL31,0)</f>
        <v>626.899</v>
      </c>
      <c r="DV33">
        <f>DV31/DT31</f>
        <v>234.03700000000001</v>
      </c>
      <c r="DW33">
        <f>IFERROR(DW31/DU31,0)</f>
        <v>234.03700000000001</v>
      </c>
      <c r="EA33">
        <f>EA31/DY31</f>
        <v>125.18600000000001</v>
      </c>
      <c r="EB33">
        <f>IFERROR(EB31/DZ31,0)</f>
        <v>125.18599999999999</v>
      </c>
      <c r="EF33">
        <f>EF31/ED31</f>
        <v>168.01</v>
      </c>
      <c r="EG33">
        <f>IFERROR(EG31/EE31,0)</f>
        <v>168.01</v>
      </c>
      <c r="EK33">
        <f>IFERROR(EK31/EI31,0)</f>
        <v>0</v>
      </c>
      <c r="EL33">
        <f>IFERROR(EL31/EJ31,0)</f>
        <v>0</v>
      </c>
      <c r="EP33">
        <f>EP31/EN31</f>
        <v>89.311000000000007</v>
      </c>
      <c r="EQ33">
        <f>IFERROR(EQ31/EO31,0)</f>
        <v>89.311000000000007</v>
      </c>
      <c r="EU33">
        <f>EU31/ES31</f>
        <v>201.977</v>
      </c>
      <c r="EV33">
        <f>IFERROR(EV31/ET31,0)</f>
        <v>201.977</v>
      </c>
      <c r="EZ33">
        <f>IFERROR(EZ31/EX31,0)</f>
        <v>268.82100000000003</v>
      </c>
      <c r="FA33">
        <f>IFERROR(FA31/EY31,0)</f>
        <v>0</v>
      </c>
      <c r="FI33">
        <f>FI31/FG31</f>
        <v>140.232</v>
      </c>
      <c r="FJ33">
        <f>IFERROR(FJ31/FH31,0)</f>
        <v>140.232</v>
      </c>
      <c r="FN33">
        <f>FN31/FL31</f>
        <v>83.035000000000011</v>
      </c>
      <c r="FO33">
        <f>IFERROR(FO31/FM31,0)</f>
        <v>83.034999999999997</v>
      </c>
      <c r="FS33">
        <f>FS31/FQ31</f>
        <v>160.86300000000003</v>
      </c>
      <c r="FT33">
        <f>IFERROR(FT31/FR31,0)</f>
        <v>160.863</v>
      </c>
      <c r="GB33">
        <f>GB31/FZ31</f>
        <v>75.311999999999998</v>
      </c>
      <c r="GC33">
        <f>IFERROR(GC31/GA31,0)</f>
        <v>75.311999999999998</v>
      </c>
      <c r="GG33">
        <f>IFERROR(GG31/GE31,0)</f>
        <v>0</v>
      </c>
      <c r="GH33">
        <f>IFERROR(GH31/GF31,0)</f>
        <v>0</v>
      </c>
      <c r="GL33">
        <f>IFERROR(GL31/GJ31,0)</f>
        <v>0</v>
      </c>
      <c r="GM33">
        <f>IFERROR(GM31/GK31,0)</f>
        <v>0</v>
      </c>
      <c r="GQ33">
        <f>IFERROR(GQ31/GO31,0)</f>
        <v>0</v>
      </c>
      <c r="GR33">
        <f>IFERROR(GR31/GP31,0)</f>
        <v>0</v>
      </c>
      <c r="GZ33">
        <f>IFERROR(GZ31/GX31,0)</f>
        <v>0</v>
      </c>
      <c r="HA33">
        <f>IFERROR(HA31/GY31,0)</f>
        <v>0</v>
      </c>
      <c r="HE33">
        <f>HE31/HC31</f>
        <v>212.40500000000003</v>
      </c>
      <c r="HF33">
        <f>IFERROR(HF31/HD31,0)</f>
        <v>0</v>
      </c>
      <c r="HJ33">
        <f>HJ31/HH31</f>
        <v>122.578</v>
      </c>
      <c r="HK33">
        <f>IFERROR(HK31/HI31,0)</f>
        <v>0</v>
      </c>
      <c r="HO33">
        <f>HO31/HM31</f>
        <v>210.613</v>
      </c>
      <c r="HP33">
        <f>IFERROR(HP31/HN31,0)</f>
        <v>0</v>
      </c>
      <c r="HT33">
        <f>HT31/HR31</f>
        <v>209.42</v>
      </c>
      <c r="HU33">
        <f>IFERROR(HU31/HS31,0)</f>
        <v>209.42</v>
      </c>
      <c r="HY33">
        <f>HY31/HW31</f>
        <v>92.391000000000005</v>
      </c>
      <c r="HZ33">
        <f>IFERROR(HZ31/HX31,0)</f>
        <v>0</v>
      </c>
      <c r="ID33">
        <f>IFERROR(ID31/IB31,0)</f>
        <v>0</v>
      </c>
      <c r="IE33">
        <f>IFERROR(IE31/IC31,0)</f>
        <v>0</v>
      </c>
      <c r="II33">
        <f>IFERROR(II31/IG31,0)</f>
        <v>0</v>
      </c>
      <c r="IJ33">
        <f>IFERROR(IJ31/IH31,0)</f>
        <v>0</v>
      </c>
      <c r="IR33">
        <f>IR31/IP31</f>
        <v>164.36999999999998</v>
      </c>
      <c r="IS33">
        <f>IFERROR(IS31/IQ31,0)</f>
        <v>164.37</v>
      </c>
      <c r="IW33">
        <f>IW31/IU31</f>
        <v>199.12400000000002</v>
      </c>
      <c r="IX33">
        <f>IFERROR(IX31/IV31,0)</f>
        <v>199.124</v>
      </c>
      <c r="JB33">
        <f>JB31/IZ31</f>
        <v>230.12099999999998</v>
      </c>
      <c r="JC33">
        <f>IFERROR(JC31/JA31,0)</f>
        <v>230.12099999999998</v>
      </c>
      <c r="JG33">
        <f>JG31/JE31</f>
        <v>260.83699999999999</v>
      </c>
      <c r="JH33">
        <f>IFERROR(JH31/JF31,0)</f>
        <v>260.83699999999999</v>
      </c>
      <c r="JL33">
        <f>JL31/JJ31</f>
        <v>147.97200000000004</v>
      </c>
      <c r="JM33">
        <f>IFERROR(JM31/JK31,0)</f>
        <v>147.97200000000004</v>
      </c>
      <c r="JQ33">
        <f>JQ31/JO31</f>
        <v>179.01299999999998</v>
      </c>
      <c r="JR33">
        <f>IFERROR(JR31/JP31,0)</f>
        <v>179.01299999999998</v>
      </c>
      <c r="JV33">
        <f>JV31/JT31</f>
        <v>222.876</v>
      </c>
      <c r="JW33">
        <f>IFERROR(JW31/JU31,0)</f>
        <v>222.87600000000003</v>
      </c>
      <c r="KA33">
        <f>KA31/JY31</f>
        <v>136.982</v>
      </c>
      <c r="KB33">
        <f>IFERROR(KB31/JZ31,0)</f>
        <v>136.982</v>
      </c>
      <c r="KF33">
        <f>KF31/KD31</f>
        <v>162.64000000000001</v>
      </c>
      <c r="KG33">
        <f>IFERROR(KG31/KE31,0)</f>
        <v>162.63999999999999</v>
      </c>
      <c r="KK33">
        <f>KK31/KI31</f>
        <v>202.06699999999998</v>
      </c>
      <c r="KL33">
        <f>IFERROR(KL31/KJ31,0)</f>
        <v>202.06700000000001</v>
      </c>
      <c r="KP33">
        <f>KP31/KN31</f>
        <v>287.30700000000002</v>
      </c>
      <c r="KQ33">
        <f>IFERROR(KQ31/KO31,0)</f>
        <v>287.30700000000002</v>
      </c>
      <c r="KU33">
        <f>KU31/KS31</f>
        <v>313.44299999999998</v>
      </c>
      <c r="KV33">
        <f>IFERROR(KV31/KT31,0)</f>
        <v>313.44299999999998</v>
      </c>
      <c r="KZ33">
        <f>KZ31/KX31</f>
        <v>344.31299999999999</v>
      </c>
      <c r="LA33">
        <f>IFERROR(LA31/KY31,0)</f>
        <v>344.31299999999999</v>
      </c>
      <c r="LE33">
        <f>LE31/LC31</f>
        <v>171.011</v>
      </c>
      <c r="LF33">
        <f>IFERROR(LF31/LD31,0)</f>
        <v>171.011</v>
      </c>
      <c r="LJ33">
        <f>LJ31/LH31</f>
        <v>318.70400000000001</v>
      </c>
      <c r="LK33">
        <f>IFERROR(LK31/LI31,0)</f>
        <v>318.70400000000001</v>
      </c>
      <c r="LO33">
        <f>LO31/LM31</f>
        <v>256.13499999999999</v>
      </c>
      <c r="LP33">
        <f>IFERROR(LP31/LN31,0)</f>
        <v>256.13499999999999</v>
      </c>
      <c r="LT33">
        <f>LT31/LR31</f>
        <v>812.01300000000003</v>
      </c>
      <c r="LU33">
        <f>IFERROR(LU31/LS31,0)</f>
        <v>812.01300000000003</v>
      </c>
      <c r="LY33">
        <f>LY31/LW31</f>
        <v>445.39600000000002</v>
      </c>
      <c r="LZ33">
        <f>IFERROR(LZ31/LX31,0)</f>
        <v>445.39600000000002</v>
      </c>
      <c r="MD33">
        <f>MD31/MB31</f>
        <v>392.82399999999996</v>
      </c>
      <c r="ME33">
        <f>IFERROR(ME31/MC31,0)</f>
        <v>0</v>
      </c>
      <c r="MI33">
        <f>IFERROR(MI31/MG31,0)</f>
        <v>0</v>
      </c>
      <c r="MJ33">
        <f>IFERROR(MJ31/MH31,0)</f>
        <v>0</v>
      </c>
      <c r="MN33">
        <f>IFERROR(MN31/ML31,0)</f>
        <v>0</v>
      </c>
      <c r="MO33">
        <f>IFERROR(MO31/MM31,0)</f>
        <v>0</v>
      </c>
      <c r="MS33">
        <f>IFERROR(MS31/MQ31,0)</f>
        <v>0</v>
      </c>
      <c r="MT33">
        <f>IFERROR(MT31/MR31,0)</f>
        <v>0</v>
      </c>
      <c r="MX33">
        <f>MX31/MV31</f>
        <v>428.89600000000002</v>
      </c>
      <c r="MY33">
        <f>IFERROR(MY31/MW31,0)</f>
        <v>0</v>
      </c>
      <c r="NG33">
        <f>NG31/NE31</f>
        <v>176.43699999999998</v>
      </c>
      <c r="NH33">
        <f>IFERROR(NH31/NF31,0)</f>
        <v>176.43700000000001</v>
      </c>
      <c r="NL33">
        <f>NL31/NJ31</f>
        <v>307.18599999999998</v>
      </c>
      <c r="NM33">
        <f>IFERROR(NM31/NK31,0)</f>
        <v>0</v>
      </c>
      <c r="NU33">
        <f>NU31/NS31</f>
        <v>165.709</v>
      </c>
      <c r="NV33">
        <f>IFERROR(NV31/NT31,0)</f>
        <v>165.709</v>
      </c>
      <c r="NZ33">
        <f>NZ31/NX31</f>
        <v>339.07400000000001</v>
      </c>
      <c r="OA33">
        <f>IFERROR(OA31/NY31,)</f>
        <v>0</v>
      </c>
      <c r="OE33">
        <f>OE31/OC31</f>
        <v>195.74</v>
      </c>
      <c r="OF33">
        <f>IFERROR(OF31/OD31,0)</f>
        <v>0</v>
      </c>
      <c r="OJ33">
        <f>OJ31/OH31</f>
        <v>262.55</v>
      </c>
      <c r="OK33">
        <f>IFERROR(OK31/OI31,0)</f>
        <v>262.55</v>
      </c>
      <c r="OO33">
        <f>OO31/OM31</f>
        <v>416.62</v>
      </c>
      <c r="OP33">
        <f>IFERROR(OP31/ON31,0)</f>
        <v>0</v>
      </c>
      <c r="OT33">
        <f>IFERROR(OT31/OR31,0)</f>
        <v>0</v>
      </c>
      <c r="OU33">
        <f>IFERROR(OU31/OS31,0)</f>
        <v>0</v>
      </c>
      <c r="OY33">
        <f>IFERROR(OY31/OW31,0)</f>
        <v>0</v>
      </c>
      <c r="OZ33">
        <f>IFERROR(OZ31/OX31,0)</f>
        <v>0</v>
      </c>
      <c r="PH33">
        <f>PH31/PF31</f>
        <v>117.215</v>
      </c>
      <c r="PI33">
        <f>IFERROR(PI31/PG31,0)</f>
        <v>117.215</v>
      </c>
      <c r="PM33">
        <f>PM31/PK31</f>
        <v>172.953</v>
      </c>
      <c r="PN33">
        <f>IFERROR(PN31/PL31,0)</f>
        <v>172.953</v>
      </c>
      <c r="PR33">
        <f>PR31/PP31</f>
        <v>170.11199999999999</v>
      </c>
      <c r="PS33">
        <f>IFERROR(PS31/PQ31,0)</f>
        <v>0</v>
      </c>
      <c r="QA33">
        <f>QA31/PY31</f>
        <v>204.58099999999999</v>
      </c>
      <c r="QB33">
        <f>IFERROR(QB31/PZ31,0)</f>
        <v>0</v>
      </c>
      <c r="QF33">
        <f>QF31/QD31</f>
        <v>221.36400000000003</v>
      </c>
      <c r="QG33">
        <f>IFERROR(QG31/QE31,0)</f>
        <v>0</v>
      </c>
      <c r="QO33">
        <f>QO31/QM31</f>
        <v>153.018</v>
      </c>
      <c r="QP33">
        <f>IFERROR(QP31/QN31,0)</f>
        <v>0</v>
      </c>
      <c r="QT33">
        <f>QT31/QR31</f>
        <v>228.78399999999999</v>
      </c>
      <c r="QU33">
        <f>IFERROR(QU31/QS31,0)</f>
        <v>0</v>
      </c>
      <c r="QY33">
        <f>IFERROR(QY31/QW31,0)</f>
        <v>0</v>
      </c>
      <c r="QZ33">
        <f>IFERROR(QZ31/QX31,0)</f>
        <v>0</v>
      </c>
    </row>
    <row r="35" spans="4:468">
      <c r="D35" s="52">
        <f>E31+МТР!D30</f>
        <v>746</v>
      </c>
      <c r="E35" s="49">
        <f>G31+МТР!E30</f>
        <v>150428.63</v>
      </c>
      <c r="J35">
        <f>K33-L33</f>
        <v>0</v>
      </c>
      <c r="O35">
        <f>IFERROR(P33-Q33,0)</f>
        <v>0</v>
      </c>
      <c r="T35">
        <f>IFERROR(U33-V33,0)</f>
        <v>158.077</v>
      </c>
      <c r="Y35">
        <f>IFERROR(Z33-AA33,0)</f>
        <v>0</v>
      </c>
      <c r="AH35">
        <f>IFERROR(AI33-AJ33,0)</f>
        <v>0</v>
      </c>
      <c r="AM35">
        <f>IFERROR(AN33-AO33,0)</f>
        <v>0</v>
      </c>
      <c r="AR35">
        <f>IFERROR(AS33-AT33,0)</f>
        <v>0</v>
      </c>
      <c r="BA35">
        <f>IFERROR(BB33-BC33,0)</f>
        <v>327.84800000000001</v>
      </c>
      <c r="BF35">
        <f>IFERROR(BG33-BH33,0)</f>
        <v>125.71400000000001</v>
      </c>
      <c r="BK35">
        <f>IFERROR(BL33-BM33,0)</f>
        <v>0</v>
      </c>
      <c r="BP35">
        <f>IFERROR(BQ33-BR33,0)</f>
        <v>0</v>
      </c>
      <c r="BY35">
        <f>IFERROR(BZ33-CA33,0)</f>
        <v>0</v>
      </c>
      <c r="CD35">
        <f>IFERROR(CE33-CF33,0)</f>
        <v>0</v>
      </c>
      <c r="CI35">
        <f>IFERROR(CJ33-CK33,0)</f>
        <v>195.17500000000001</v>
      </c>
      <c r="CN35">
        <f>IFERROR(CO33-CP33,0)</f>
        <v>280.339</v>
      </c>
      <c r="CS35">
        <f>IFERROR(CT33-CU33,0)</f>
        <v>0</v>
      </c>
      <c r="CX35">
        <f>IFERROR(CY33-CZ33,0)</f>
        <v>489.31900000000002</v>
      </c>
      <c r="DG35">
        <f>IFERROR(DH33-DI33,0)</f>
        <v>0</v>
      </c>
      <c r="DL35">
        <f>IFERROR(DM33-DN334,0)</f>
        <v>626.899</v>
      </c>
      <c r="DU35">
        <f>IFERROR(DV33-DW33,0)</f>
        <v>0</v>
      </c>
      <c r="DZ35">
        <f>IFERROR(EA33-EB33,0)</f>
        <v>1.4210854715202004E-14</v>
      </c>
      <c r="EE35">
        <f>IFERROR(EF33-EG33,0)</f>
        <v>0</v>
      </c>
      <c r="EJ35">
        <f>IFERROR(EK33-EL33,0)</f>
        <v>0</v>
      </c>
      <c r="EO35">
        <f>IFERROR(EP33-EQ33,0)</f>
        <v>0</v>
      </c>
      <c r="ET35">
        <f>IFERROR(EU33-EV33,0)</f>
        <v>0</v>
      </c>
      <c r="EY35">
        <f>IFERROR(EZ33-FA33,0)</f>
        <v>268.82100000000003</v>
      </c>
      <c r="FH35">
        <f>IFERROR(FI33-FJ33,0)</f>
        <v>0</v>
      </c>
      <c r="FM35">
        <f>IFERROR(FN33-FO33,0)</f>
        <v>1.4210854715202004E-14</v>
      </c>
      <c r="FR35">
        <f>IFERROR(FS33-FT33,0)</f>
        <v>2.8421709430404007E-14</v>
      </c>
      <c r="GA35">
        <f>IFERROR(GB33-GC33,0)</f>
        <v>0</v>
      </c>
      <c r="GF35">
        <f>IFERROR(GG33-GH33,0)</f>
        <v>0</v>
      </c>
      <c r="GK35">
        <f>IFERROR(GL33-GM33,0)</f>
        <v>0</v>
      </c>
      <c r="GP35">
        <f>IFERROR(GQ33-GR33,0)</f>
        <v>0</v>
      </c>
      <c r="GY35">
        <f>IFERROR(GZ33-HA33,0)</f>
        <v>0</v>
      </c>
      <c r="HD35">
        <f>IFERROR(HE33-HF33,0)</f>
        <v>212.40500000000003</v>
      </c>
      <c r="HI35">
        <f>IFERROR(HJ33-HK33,0)</f>
        <v>122.578</v>
      </c>
      <c r="HN35">
        <f>IFERROR(HO33-HP33,0)</f>
        <v>210.613</v>
      </c>
      <c r="HS35">
        <f>IFERROR(HT33-HU33,0)</f>
        <v>0</v>
      </c>
      <c r="HX35">
        <f>IFERROR(HY33-HZ33,0)</f>
        <v>92.391000000000005</v>
      </c>
      <c r="IC35">
        <f>IFERROR(ID33-IE33,0)</f>
        <v>0</v>
      </c>
      <c r="IH35">
        <f>IFERROR(II33-IJ33,0)</f>
        <v>0</v>
      </c>
      <c r="IQ35">
        <f>IFERROR(IR33-IS33,0)</f>
        <v>-2.8421709430404007E-14</v>
      </c>
      <c r="IV35">
        <f>IFERROR(IW33-IX33,0)</f>
        <v>2.8421709430404007E-14</v>
      </c>
      <c r="JA35">
        <f>IFERROR(JB33-JC33,0)</f>
        <v>0</v>
      </c>
      <c r="JF35">
        <f>IFERROR(JG33-JH33,0)</f>
        <v>0</v>
      </c>
      <c r="JK35">
        <f>IFERROR(JL33-JM33,0)</f>
        <v>0</v>
      </c>
      <c r="JP35">
        <f>IFERROR(JQ33-JR33,0)</f>
        <v>0</v>
      </c>
      <c r="JU35">
        <f>IFERROR(JV33-JW33,0)</f>
        <v>-2.8421709430404007E-14</v>
      </c>
      <c r="JZ35">
        <f>IFERROR(KA33-KB33,0)</f>
        <v>0</v>
      </c>
      <c r="KE35">
        <f>IFERROR(KF33-KG33,0)</f>
        <v>2.8421709430404007E-14</v>
      </c>
      <c r="KJ35">
        <f>IFERROR(KK33-KL33,0)</f>
        <v>-2.8421709430404007E-14</v>
      </c>
      <c r="KO35">
        <f>IFERROR(KP33-KQ33,0)</f>
        <v>0</v>
      </c>
      <c r="KT35">
        <f>IFERROR(KU33-KV33,0)</f>
        <v>0</v>
      </c>
      <c r="KY35">
        <f>IFERROR(KZ33-LA33,0)</f>
        <v>0</v>
      </c>
      <c r="LD35">
        <f>IFERROR(LE33-LF33,0)</f>
        <v>0</v>
      </c>
      <c r="LI35">
        <f>IFERROR(LJ33-LK33,0)</f>
        <v>0</v>
      </c>
      <c r="LN35">
        <f>IFERROR(LO33-LP33,0)</f>
        <v>0</v>
      </c>
      <c r="LS35">
        <f>IFERROR(LT33-LU33,0)</f>
        <v>0</v>
      </c>
      <c r="LX35">
        <f>IFERROR(LY33-LZ33,0)</f>
        <v>0</v>
      </c>
      <c r="MC35">
        <f>IFERROR(MD33-ME33,0)</f>
        <v>392.82399999999996</v>
      </c>
      <c r="MH35">
        <f>IFERROR(MI33-MJ33,0)</f>
        <v>0</v>
      </c>
      <c r="MM35">
        <f>IFERROR(MN33-MO33,0)</f>
        <v>0</v>
      </c>
      <c r="MR35">
        <f>IFERROR(MS33-MT33,0)</f>
        <v>0</v>
      </c>
      <c r="MW35">
        <f>IFERROR(MX33-MY33,0)</f>
        <v>428.89600000000002</v>
      </c>
      <c r="NF35">
        <f>IFERROR(NG33-NH33,0)</f>
        <v>-2.8421709430404007E-14</v>
      </c>
      <c r="NK35">
        <f>IFERROR(NL33-NM33,0)</f>
        <v>307.18599999999998</v>
      </c>
      <c r="NT35">
        <f>IFERROR(NU33-NV33,0)</f>
        <v>0</v>
      </c>
      <c r="NY35">
        <f>IFERROR(NZ33-OA33,0)</f>
        <v>339.07400000000001</v>
      </c>
      <c r="OD35">
        <f>IFERROR(OE33-OF33,0)</f>
        <v>195.74</v>
      </c>
      <c r="OI35">
        <f>IFERROR(OJ33-OK33,0)</f>
        <v>0</v>
      </c>
      <c r="ON35">
        <f>IFERROR(OO33-OP33,0)</f>
        <v>416.62</v>
      </c>
      <c r="OS35">
        <f>IFERROR(OT33-OU33,0)</f>
        <v>0</v>
      </c>
      <c r="OX35">
        <f>IFERROR(OY33-OZ33,0)</f>
        <v>0</v>
      </c>
      <c r="PG35">
        <f>IFERROR(PH33-PI33,0)</f>
        <v>0</v>
      </c>
      <c r="PL35">
        <f>IFERROR(PM33-PN33,0)</f>
        <v>0</v>
      </c>
      <c r="PQ35">
        <f>IFERROR(PR33-PS33,0)</f>
        <v>170.11199999999999</v>
      </c>
      <c r="PZ35">
        <f>IFERROR(QA33-QB33,0)</f>
        <v>204.58099999999999</v>
      </c>
      <c r="QE35">
        <f>IFERROR(QF33-QG33,0)</f>
        <v>221.36400000000003</v>
      </c>
      <c r="QN35">
        <f>IFERROR(QO33-QP33,0)</f>
        <v>153.018</v>
      </c>
      <c r="QS35">
        <f>IFERROR(QT33-QU33,0)</f>
        <v>228.78399999999999</v>
      </c>
      <c r="QX35">
        <f>IFERROR(QY33-QZ33,0)</f>
        <v>0</v>
      </c>
    </row>
    <row r="37" spans="4:468">
      <c r="D37" s="161"/>
      <c r="E37" s="161"/>
    </row>
    <row r="40" spans="4:468">
      <c r="L40" s="151"/>
    </row>
    <row r="45" spans="4:468" s="39" customFormat="1"/>
  </sheetData>
  <autoFilter ref="A1:C32">
    <filterColumn colId="0" showButton="0"/>
    <filterColumn colId="1" showButton="0"/>
  </autoFilter>
  <mergeCells count="122">
    <mergeCell ref="LH10:LL10"/>
    <mergeCell ref="LM10:LQ10"/>
    <mergeCell ref="LR10:LV10"/>
    <mergeCell ref="LW10:MA10"/>
    <mergeCell ref="PY9:QL9"/>
    <mergeCell ref="HM10:HQ10"/>
    <mergeCell ref="HR10:HV10"/>
    <mergeCell ref="PY10:QC10"/>
    <mergeCell ref="QD10:QH10"/>
    <mergeCell ref="QI10:QL10"/>
    <mergeCell ref="LC10:LG10"/>
    <mergeCell ref="KD10:KH10"/>
    <mergeCell ref="JT10:JX10"/>
    <mergeCell ref="JY10:KC10"/>
    <mergeCell ref="HW10:IA10"/>
    <mergeCell ref="MB10:MF10"/>
    <mergeCell ref="MG10:MK10"/>
    <mergeCell ref="ML10:MP10"/>
    <mergeCell ref="MQ10:MU10"/>
    <mergeCell ref="MV10:MZ10"/>
    <mergeCell ref="OR10:OV10"/>
    <mergeCell ref="OW10:PA10"/>
    <mergeCell ref="PP10:PT10"/>
    <mergeCell ref="QR10:QV10"/>
    <mergeCell ref="QW10:RA10"/>
    <mergeCell ref="RB10:RE10"/>
    <mergeCell ref="CW10:DA10"/>
    <mergeCell ref="N10:R10"/>
    <mergeCell ref="AC10:AF10"/>
    <mergeCell ref="PB10:PE10"/>
    <mergeCell ref="PF10:PJ10"/>
    <mergeCell ref="PK10:PO10"/>
    <mergeCell ref="PU10:PX10"/>
    <mergeCell ref="QM10:QQ10"/>
    <mergeCell ref="NO10:NR10"/>
    <mergeCell ref="NS10:NW10"/>
    <mergeCell ref="NX10:OB10"/>
    <mergeCell ref="OC10:OG10"/>
    <mergeCell ref="OH10:OL10"/>
    <mergeCell ref="OM10:OQ10"/>
    <mergeCell ref="KI10:KM10"/>
    <mergeCell ref="KN10:KR10"/>
    <mergeCell ref="KS10:KW10"/>
    <mergeCell ref="NA10:ND10"/>
    <mergeCell ref="NE10:NI10"/>
    <mergeCell ref="NJ10:NN10"/>
    <mergeCell ref="KX10:LB10"/>
    <mergeCell ref="HC10:HG10"/>
    <mergeCell ref="HH10:HL10"/>
    <mergeCell ref="IL10:IO10"/>
    <mergeCell ref="IP10:IT10"/>
    <mergeCell ref="IU10:IY10"/>
    <mergeCell ref="IZ10:JD10"/>
    <mergeCell ref="JE10:JI10"/>
    <mergeCell ref="JJ10:JN10"/>
    <mergeCell ref="JO10:JS10"/>
    <mergeCell ref="IB10:IF10"/>
    <mergeCell ref="IG10:IK10"/>
    <mergeCell ref="CM10:CQ10"/>
    <mergeCell ref="CR10:CV10"/>
    <mergeCell ref="DB10:DE10"/>
    <mergeCell ref="DF10:DJ10"/>
    <mergeCell ref="DK10:DO10"/>
    <mergeCell ref="DP10:DS10"/>
    <mergeCell ref="DT10:DX10"/>
    <mergeCell ref="GX10:HB10"/>
    <mergeCell ref="ED10:EH10"/>
    <mergeCell ref="EI10:EM10"/>
    <mergeCell ref="EN10:ER10"/>
    <mergeCell ref="ES10:EW10"/>
    <mergeCell ref="FG10:FK10"/>
    <mergeCell ref="FL10:FP10"/>
    <mergeCell ref="FV10:FY10"/>
    <mergeCell ref="FZ10:GD10"/>
    <mergeCell ref="GE10:GI10"/>
    <mergeCell ref="GT10:GW10"/>
    <mergeCell ref="FQ10:FU10"/>
    <mergeCell ref="EX10:FB10"/>
    <mergeCell ref="FC10:FF10"/>
    <mergeCell ref="GJ10:GN10"/>
    <mergeCell ref="GO10:GS10"/>
    <mergeCell ref="QR9:RE9"/>
    <mergeCell ref="I10:M10"/>
    <mergeCell ref="AG10:AK10"/>
    <mergeCell ref="AL10:AP10"/>
    <mergeCell ref="AQ10:AU10"/>
    <mergeCell ref="IP9:IT9"/>
    <mergeCell ref="IU9:ND9"/>
    <mergeCell ref="NE9:NR9"/>
    <mergeCell ref="NS9:PE9"/>
    <mergeCell ref="PF9:PX9"/>
    <mergeCell ref="QM9:QQ9"/>
    <mergeCell ref="BX9:DE9"/>
    <mergeCell ref="AV10:AY10"/>
    <mergeCell ref="DF9:DS9"/>
    <mergeCell ref="DT9:FF9"/>
    <mergeCell ref="FG9:FY9"/>
    <mergeCell ref="FZ9:GW9"/>
    <mergeCell ref="GX9:IO9"/>
    <mergeCell ref="BJ10:BN10"/>
    <mergeCell ref="BO10:BS10"/>
    <mergeCell ref="DY10:EC10"/>
    <mergeCell ref="BX10:CB10"/>
    <mergeCell ref="CC10:CG10"/>
    <mergeCell ref="CH10:CL10"/>
    <mergeCell ref="A1:AF2"/>
    <mergeCell ref="BJ9:BW9"/>
    <mergeCell ref="A3:AF7"/>
    <mergeCell ref="A9:A11"/>
    <mergeCell ref="B9:B11"/>
    <mergeCell ref="C9:C11"/>
    <mergeCell ref="D9:H10"/>
    <mergeCell ref="I9:AF9"/>
    <mergeCell ref="AG9:AK9"/>
    <mergeCell ref="AL9:AY9"/>
    <mergeCell ref="AZ9:BD9"/>
    <mergeCell ref="BE9:BI9"/>
    <mergeCell ref="BT10:BW10"/>
    <mergeCell ref="AZ10:BD10"/>
    <mergeCell ref="BE10:BI10"/>
    <mergeCell ref="S10:W10"/>
    <mergeCell ref="X10:AB10"/>
  </mergeCells>
  <conditionalFormatting sqref="A35:XFD35">
    <cfRule type="cellIs" dxfId="7" priority="3" operator="lessThan">
      <formula>0</formula>
    </cfRule>
  </conditionalFormatting>
  <conditionalFormatting sqref="CA32">
    <cfRule type="cellIs" dxfId="6" priority="2" operator="lessThan">
      <formula>0</formula>
    </cfRule>
  </conditionalFormatting>
  <conditionalFormatting sqref="CA33">
    <cfRule type="cellIs" dxfId="5" priority="1" operator="less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BZ40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30" sqref="A30:XFD30"/>
    </sheetView>
  </sheetViews>
  <sheetFormatPr defaultRowHeight="15"/>
  <cols>
    <col min="1" max="1" width="13.85546875" style="39" customWidth="1"/>
    <col min="2" max="2" width="9.28515625" style="39" bestFit="1" customWidth="1"/>
    <col min="3" max="3" width="39.28515625" style="39" customWidth="1"/>
    <col min="4" max="4" width="15" style="55" customWidth="1"/>
    <col min="5" max="5" width="13.5703125" style="47" bestFit="1" customWidth="1"/>
    <col min="6" max="6" width="9.140625" style="39"/>
    <col min="7" max="7" width="12.42578125" style="39" bestFit="1" customWidth="1"/>
    <col min="8" max="8" width="9.140625" style="39"/>
    <col min="9" max="9" width="10.85546875" style="39" bestFit="1" customWidth="1"/>
    <col min="10" max="13" width="10.85546875" style="39" customWidth="1"/>
    <col min="14" max="14" width="9.140625" style="39"/>
    <col min="15" max="15" width="12.42578125" style="39" bestFit="1" customWidth="1"/>
    <col min="16" max="16" width="10.28515625" style="39" bestFit="1" customWidth="1"/>
    <col min="17" max="17" width="11.42578125" style="39" customWidth="1"/>
    <col min="18" max="18" width="9.140625" style="39"/>
    <col min="19" max="19" width="12.42578125" style="39" customWidth="1"/>
    <col min="20" max="22" width="9.140625" style="39"/>
    <col min="23" max="23" width="12.28515625" style="39" customWidth="1"/>
    <col min="24" max="24" width="13.140625" style="39" customWidth="1"/>
    <col min="25" max="25" width="15.28515625" style="39" customWidth="1"/>
    <col min="26" max="26" width="12.140625" style="39" customWidth="1"/>
    <col min="27" max="27" width="12.5703125" style="39" customWidth="1"/>
    <col min="28" max="28" width="9.140625" style="39"/>
    <col min="29" max="29" width="12.85546875" style="39" bestFit="1" customWidth="1"/>
    <col min="30" max="30" width="9.140625" style="39"/>
    <col min="31" max="31" width="12.85546875" style="39" customWidth="1"/>
    <col min="32" max="32" width="9.140625" style="39"/>
    <col min="33" max="33" width="14.28515625" style="39" customWidth="1"/>
    <col min="34" max="34" width="9.140625" style="39"/>
    <col min="35" max="35" width="10.85546875" style="39" bestFit="1" customWidth="1"/>
    <col min="36" max="42" width="9.140625" style="39"/>
    <col min="43" max="43" width="13" style="39" customWidth="1"/>
    <col min="44" max="46" width="9.140625" style="39"/>
    <col min="47" max="47" width="12.42578125" style="39" bestFit="1" customWidth="1"/>
    <col min="48" max="48" width="9.140625" style="39"/>
    <col min="49" max="49" width="13.140625" style="39" customWidth="1"/>
    <col min="50" max="52" width="9.140625" style="39"/>
    <col min="53" max="53" width="12" style="39" customWidth="1"/>
    <col min="54" max="54" width="9.140625" style="39"/>
    <col min="55" max="55" width="10.85546875" style="39" bestFit="1" customWidth="1"/>
    <col min="56" max="56" width="9.140625" style="39"/>
    <col min="57" max="57" width="10.5703125" style="39" customWidth="1"/>
    <col min="58" max="58" width="9.140625" style="39"/>
    <col min="59" max="59" width="10.85546875" style="39" bestFit="1" customWidth="1"/>
    <col min="60" max="62" width="9.140625" style="39"/>
    <col min="63" max="63" width="12" style="39" customWidth="1"/>
    <col min="64" max="68" width="9.140625" style="39"/>
    <col min="69" max="69" width="13.140625" style="39" customWidth="1"/>
    <col min="70" max="70" width="9.140625" style="39"/>
    <col min="71" max="71" width="11.28515625" style="39" customWidth="1"/>
    <col min="72" max="78" width="9.140625" style="39"/>
    <col min="79" max="79" width="13.85546875" style="39" customWidth="1"/>
    <col min="80" max="86" width="9.140625" style="39"/>
    <col min="87" max="87" width="11.85546875" style="39" customWidth="1"/>
    <col min="88" max="92" width="9.140625" style="39"/>
    <col min="93" max="93" width="11" style="39" customWidth="1"/>
    <col min="94" max="104" width="9.140625" style="39"/>
    <col min="105" max="105" width="10.85546875" style="39" customWidth="1"/>
    <col min="106" max="106" width="9.140625" style="39"/>
    <col min="107" max="107" width="10.7109375" style="39" customWidth="1"/>
    <col min="108" max="108" width="9.42578125" style="39" customWidth="1"/>
    <col min="109" max="109" width="12.42578125" style="39" bestFit="1" customWidth="1"/>
    <col min="110" max="110" width="9.28515625" style="39" customWidth="1"/>
    <col min="111" max="111" width="13.28515625" style="39" customWidth="1"/>
    <col min="112" max="112" width="9.140625" style="39"/>
    <col min="113" max="113" width="10.85546875" style="39" bestFit="1" customWidth="1"/>
    <col min="114" max="114" width="8.7109375" style="39" customWidth="1"/>
    <col min="115" max="115" width="12.42578125" style="39" bestFit="1" customWidth="1"/>
    <col min="116" max="116" width="8.5703125" style="39" customWidth="1"/>
    <col min="117" max="117" width="10.85546875" style="39" bestFit="1" customWidth="1"/>
    <col min="118" max="118" width="8" style="39" customWidth="1"/>
    <col min="119" max="119" width="10.85546875" style="39" bestFit="1" customWidth="1"/>
    <col min="120" max="120" width="8.42578125" style="39" customWidth="1"/>
    <col min="121" max="121" width="12.42578125" style="39" bestFit="1" customWidth="1"/>
    <col min="122" max="122" width="9.28515625" style="39" customWidth="1"/>
    <col min="123" max="123" width="10.85546875" style="39" bestFit="1" customWidth="1"/>
    <col min="124" max="124" width="9.140625" style="39"/>
    <col min="125" max="125" width="12.85546875" style="39" customWidth="1"/>
    <col min="126" max="126" width="9.140625" style="39"/>
    <col min="127" max="127" width="12.28515625" style="39" customWidth="1"/>
    <col min="128" max="128" width="9.140625" style="39"/>
    <col min="129" max="129" width="12.42578125" style="39" bestFit="1" customWidth="1"/>
    <col min="130" max="151" width="12.42578125" style="39" customWidth="1"/>
    <col min="152" max="152" width="9.140625" style="39"/>
    <col min="153" max="153" width="14.5703125" style="39" customWidth="1"/>
    <col min="154" max="160" width="9.140625" style="39"/>
    <col min="161" max="161" width="12.42578125" style="39" bestFit="1" customWidth="1"/>
    <col min="162" max="162" width="7" style="39" customWidth="1"/>
    <col min="163" max="163" width="13.85546875" style="39" customWidth="1"/>
    <col min="164" max="164" width="9.140625" style="39"/>
    <col min="165" max="165" width="10.5703125" style="39" customWidth="1"/>
    <col min="166" max="166" width="9.140625" style="39"/>
    <col min="167" max="167" width="14.140625" style="39" customWidth="1"/>
    <col min="168" max="168" width="9.140625" style="39"/>
    <col min="169" max="173" width="10.5703125" style="39" customWidth="1"/>
    <col min="174" max="174" width="9.140625" style="39"/>
    <col min="175" max="175" width="14.42578125" style="39" customWidth="1"/>
    <col min="176" max="176" width="9.140625" style="39"/>
    <col min="177" max="177" width="13" style="39" customWidth="1"/>
    <col min="178" max="178" width="9.140625" style="39"/>
    <col min="179" max="181" width="11.85546875" style="39" customWidth="1"/>
    <col min="182" max="182" width="9.140625" style="39"/>
    <col min="183" max="189" width="13" style="39" customWidth="1"/>
    <col min="190" max="190" width="9.140625" style="39"/>
    <col min="191" max="191" width="11.140625" style="39" customWidth="1"/>
    <col min="192" max="192" width="9.140625" style="39"/>
    <col min="193" max="193" width="11.85546875" style="39" customWidth="1"/>
    <col min="194" max="196" width="9.140625" style="39"/>
    <col min="197" max="197" width="11.140625" style="39" customWidth="1"/>
    <col min="198" max="16384" width="9.140625" style="39"/>
  </cols>
  <sheetData>
    <row r="2" spans="1:197" ht="15" customHeight="1">
      <c r="B2" s="246" t="s">
        <v>156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</row>
    <row r="3" spans="1:197" ht="15" customHeight="1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</row>
    <row r="4" spans="1:197" ht="15" customHeight="1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</row>
    <row r="5" spans="1:197" ht="15" customHeight="1"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</row>
    <row r="6" spans="1:197" ht="15" customHeight="1"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</row>
    <row r="9" spans="1:197" s="41" customFormat="1" ht="32.25" customHeight="1">
      <c r="A9" s="205" t="s">
        <v>1</v>
      </c>
      <c r="B9" s="205" t="s">
        <v>2</v>
      </c>
      <c r="C9" s="205" t="s">
        <v>3</v>
      </c>
      <c r="D9" s="237" t="s">
        <v>4</v>
      </c>
      <c r="E9" s="238"/>
      <c r="F9" s="241" t="s">
        <v>5</v>
      </c>
      <c r="G9" s="242"/>
      <c r="H9" s="242"/>
      <c r="I9" s="242"/>
      <c r="J9" s="242"/>
      <c r="K9" s="242"/>
      <c r="L9" s="242"/>
      <c r="M9" s="242"/>
      <c r="N9" s="242"/>
      <c r="O9" s="243"/>
      <c r="P9" s="241" t="s">
        <v>6</v>
      </c>
      <c r="Q9" s="243"/>
      <c r="R9" s="241" t="s">
        <v>7</v>
      </c>
      <c r="S9" s="242"/>
      <c r="T9" s="242"/>
      <c r="U9" s="242"/>
      <c r="V9" s="242"/>
      <c r="W9" s="243"/>
      <c r="X9" s="241" t="s">
        <v>8</v>
      </c>
      <c r="Y9" s="243"/>
      <c r="Z9" s="241" t="s">
        <v>9</v>
      </c>
      <c r="AA9" s="243"/>
      <c r="AB9" s="241" t="s">
        <v>10</v>
      </c>
      <c r="AC9" s="242"/>
      <c r="AD9" s="242"/>
      <c r="AE9" s="242"/>
      <c r="AF9" s="242"/>
      <c r="AG9" s="243"/>
      <c r="AH9" s="241" t="s">
        <v>11</v>
      </c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3"/>
      <c r="AV9" s="241" t="s">
        <v>12</v>
      </c>
      <c r="AW9" s="242"/>
      <c r="AX9" s="242"/>
      <c r="AY9" s="242"/>
      <c r="AZ9" s="242"/>
      <c r="BA9" s="243"/>
      <c r="BB9" s="241" t="s">
        <v>13</v>
      </c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3"/>
      <c r="BR9" s="241" t="s">
        <v>14</v>
      </c>
      <c r="BS9" s="242"/>
      <c r="BT9" s="242"/>
      <c r="BU9" s="242"/>
      <c r="BV9" s="242"/>
      <c r="BW9" s="242"/>
      <c r="BX9" s="242"/>
      <c r="BY9" s="243"/>
      <c r="BZ9" s="241" t="s">
        <v>15</v>
      </c>
      <c r="CA9" s="242"/>
      <c r="CB9" s="242"/>
      <c r="CC9" s="242"/>
      <c r="CD9" s="242"/>
      <c r="CE9" s="242"/>
      <c r="CF9" s="242"/>
      <c r="CG9" s="242"/>
      <c r="CH9" s="242"/>
      <c r="CI9" s="243"/>
      <c r="CJ9" s="241" t="s">
        <v>16</v>
      </c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3"/>
      <c r="DB9" s="241" t="s">
        <v>17</v>
      </c>
      <c r="DC9" s="243"/>
      <c r="DD9" s="241" t="s">
        <v>18</v>
      </c>
      <c r="DE9" s="242"/>
      <c r="DF9" s="242"/>
      <c r="DG9" s="242"/>
      <c r="DH9" s="242"/>
      <c r="DI9" s="242"/>
      <c r="DJ9" s="242"/>
      <c r="DK9" s="242"/>
      <c r="DL9" s="242"/>
      <c r="DM9" s="242"/>
      <c r="DN9" s="242"/>
      <c r="DO9" s="242"/>
      <c r="DP9" s="242"/>
      <c r="DQ9" s="242"/>
      <c r="DR9" s="242"/>
      <c r="DS9" s="242"/>
      <c r="DT9" s="242"/>
      <c r="DU9" s="242"/>
      <c r="DV9" s="242"/>
      <c r="DW9" s="242"/>
      <c r="DX9" s="242"/>
      <c r="DY9" s="242"/>
      <c r="DZ9" s="242"/>
      <c r="EA9" s="242"/>
      <c r="EB9" s="242"/>
      <c r="EC9" s="242"/>
      <c r="ED9" s="242"/>
      <c r="EE9" s="242"/>
      <c r="EF9" s="242"/>
      <c r="EG9" s="242"/>
      <c r="EH9" s="242"/>
      <c r="EI9" s="242"/>
      <c r="EJ9" s="242"/>
      <c r="EK9" s="242"/>
      <c r="EL9" s="242"/>
      <c r="EM9" s="242"/>
      <c r="EN9" s="242"/>
      <c r="EO9" s="242"/>
      <c r="EP9" s="242"/>
      <c r="EQ9" s="242"/>
      <c r="ER9" s="242"/>
      <c r="ES9" s="242"/>
      <c r="ET9" s="242"/>
      <c r="EU9" s="242"/>
      <c r="EV9" s="242"/>
      <c r="EW9" s="243"/>
      <c r="EX9" s="241" t="s">
        <v>19</v>
      </c>
      <c r="EY9" s="242"/>
      <c r="EZ9" s="242"/>
      <c r="FA9" s="242"/>
      <c r="FB9" s="242"/>
      <c r="FC9" s="243"/>
      <c r="FD9" s="241" t="s">
        <v>20</v>
      </c>
      <c r="FE9" s="242"/>
      <c r="FF9" s="242"/>
      <c r="FG9" s="242"/>
      <c r="FH9" s="242"/>
      <c r="FI9" s="242"/>
      <c r="FJ9" s="242"/>
      <c r="FK9" s="242"/>
      <c r="FL9" s="242"/>
      <c r="FM9" s="242"/>
      <c r="FN9" s="242"/>
      <c r="FO9" s="242"/>
      <c r="FP9" s="242"/>
      <c r="FQ9" s="242"/>
      <c r="FR9" s="242"/>
      <c r="FS9" s="243"/>
      <c r="FT9" s="241" t="s">
        <v>21</v>
      </c>
      <c r="FU9" s="242"/>
      <c r="FV9" s="242"/>
      <c r="FW9" s="242"/>
      <c r="FX9" s="242"/>
      <c r="FY9" s="242"/>
      <c r="FZ9" s="242"/>
      <c r="GA9" s="243"/>
      <c r="GB9" s="241" t="s">
        <v>150</v>
      </c>
      <c r="GC9" s="242"/>
      <c r="GD9" s="242"/>
      <c r="GE9" s="242"/>
      <c r="GF9" s="242"/>
      <c r="GG9" s="243"/>
      <c r="GH9" s="241" t="s">
        <v>22</v>
      </c>
      <c r="GI9" s="243"/>
      <c r="GJ9" s="241" t="s">
        <v>23</v>
      </c>
      <c r="GK9" s="242"/>
      <c r="GL9" s="242"/>
      <c r="GM9" s="242"/>
      <c r="GN9" s="242"/>
      <c r="GO9" s="243"/>
    </row>
    <row r="10" spans="1:197" ht="15.75">
      <c r="A10" s="235"/>
      <c r="B10" s="235"/>
      <c r="C10" s="235"/>
      <c r="D10" s="239"/>
      <c r="E10" s="240"/>
      <c r="F10" s="244">
        <v>1</v>
      </c>
      <c r="G10" s="245"/>
      <c r="H10" s="244">
        <v>2</v>
      </c>
      <c r="I10" s="245"/>
      <c r="J10" s="244">
        <v>3</v>
      </c>
      <c r="K10" s="245"/>
      <c r="L10" s="244">
        <v>4</v>
      </c>
      <c r="M10" s="245"/>
      <c r="N10" s="244" t="s">
        <v>24</v>
      </c>
      <c r="O10" s="245"/>
      <c r="P10" s="244">
        <v>5</v>
      </c>
      <c r="Q10" s="245"/>
      <c r="R10" s="244">
        <v>6</v>
      </c>
      <c r="S10" s="245"/>
      <c r="T10" s="244">
        <v>7</v>
      </c>
      <c r="U10" s="245"/>
      <c r="V10" s="244" t="s">
        <v>24</v>
      </c>
      <c r="W10" s="245"/>
      <c r="X10" s="244">
        <v>8</v>
      </c>
      <c r="Y10" s="245"/>
      <c r="Z10" s="244">
        <v>9</v>
      </c>
      <c r="AA10" s="245"/>
      <c r="AB10" s="244">
        <v>10</v>
      </c>
      <c r="AC10" s="245"/>
      <c r="AD10" s="244">
        <v>11</v>
      </c>
      <c r="AE10" s="245"/>
      <c r="AF10" s="244" t="s">
        <v>24</v>
      </c>
      <c r="AG10" s="245"/>
      <c r="AH10" s="244">
        <v>12</v>
      </c>
      <c r="AI10" s="245"/>
      <c r="AJ10" s="244">
        <v>13</v>
      </c>
      <c r="AK10" s="245"/>
      <c r="AL10" s="244">
        <v>14</v>
      </c>
      <c r="AM10" s="245"/>
      <c r="AN10" s="244">
        <v>15</v>
      </c>
      <c r="AO10" s="245"/>
      <c r="AP10" s="244">
        <v>16</v>
      </c>
      <c r="AQ10" s="245"/>
      <c r="AR10" s="244">
        <v>17</v>
      </c>
      <c r="AS10" s="245"/>
      <c r="AT10" s="244" t="s">
        <v>24</v>
      </c>
      <c r="AU10" s="245"/>
      <c r="AV10" s="244">
        <v>18</v>
      </c>
      <c r="AW10" s="245"/>
      <c r="AX10" s="244">
        <v>19</v>
      </c>
      <c r="AY10" s="245"/>
      <c r="AZ10" s="244" t="s">
        <v>24</v>
      </c>
      <c r="BA10" s="245"/>
      <c r="BB10" s="244">
        <v>20</v>
      </c>
      <c r="BC10" s="245"/>
      <c r="BD10" s="244">
        <v>21</v>
      </c>
      <c r="BE10" s="245"/>
      <c r="BF10" s="244">
        <v>22</v>
      </c>
      <c r="BG10" s="245"/>
      <c r="BH10" s="244">
        <v>23</v>
      </c>
      <c r="BI10" s="245"/>
      <c r="BJ10" s="244">
        <v>24</v>
      </c>
      <c r="BK10" s="245"/>
      <c r="BL10" s="244">
        <v>25</v>
      </c>
      <c r="BM10" s="245"/>
      <c r="BN10" s="244">
        <v>26</v>
      </c>
      <c r="BO10" s="245"/>
      <c r="BP10" s="244" t="s">
        <v>24</v>
      </c>
      <c r="BQ10" s="245"/>
      <c r="BR10" s="244">
        <v>27</v>
      </c>
      <c r="BS10" s="245"/>
      <c r="BT10" s="244">
        <v>28</v>
      </c>
      <c r="BU10" s="245"/>
      <c r="BV10" s="244">
        <v>29</v>
      </c>
      <c r="BW10" s="245"/>
      <c r="BX10" s="244" t="s">
        <v>24</v>
      </c>
      <c r="BY10" s="245"/>
      <c r="BZ10" s="244">
        <v>30</v>
      </c>
      <c r="CA10" s="245"/>
      <c r="CB10" s="244">
        <v>31</v>
      </c>
      <c r="CC10" s="245"/>
      <c r="CD10" s="244">
        <v>32</v>
      </c>
      <c r="CE10" s="245"/>
      <c r="CF10" s="244">
        <v>33</v>
      </c>
      <c r="CG10" s="245"/>
      <c r="CH10" s="244" t="s">
        <v>24</v>
      </c>
      <c r="CI10" s="245"/>
      <c r="CJ10" s="244">
        <v>34</v>
      </c>
      <c r="CK10" s="245"/>
      <c r="CL10" s="244">
        <v>35</v>
      </c>
      <c r="CM10" s="245"/>
      <c r="CN10" s="244">
        <v>36</v>
      </c>
      <c r="CO10" s="245"/>
      <c r="CP10" s="244">
        <v>37</v>
      </c>
      <c r="CQ10" s="245"/>
      <c r="CR10" s="244">
        <v>38</v>
      </c>
      <c r="CS10" s="245"/>
      <c r="CT10" s="244">
        <v>39</v>
      </c>
      <c r="CU10" s="245"/>
      <c r="CV10" s="244">
        <v>40</v>
      </c>
      <c r="CW10" s="245"/>
      <c r="CX10" s="244">
        <v>41</v>
      </c>
      <c r="CY10" s="245"/>
      <c r="CZ10" s="244" t="s">
        <v>24</v>
      </c>
      <c r="DA10" s="245"/>
      <c r="DB10" s="244">
        <v>42</v>
      </c>
      <c r="DC10" s="245"/>
      <c r="DD10" s="244">
        <v>43</v>
      </c>
      <c r="DE10" s="245"/>
      <c r="DF10" s="244">
        <v>44</v>
      </c>
      <c r="DG10" s="245"/>
      <c r="DH10" s="244">
        <v>45</v>
      </c>
      <c r="DI10" s="245"/>
      <c r="DJ10" s="244">
        <v>46</v>
      </c>
      <c r="DK10" s="245"/>
      <c r="DL10" s="244">
        <v>47</v>
      </c>
      <c r="DM10" s="245"/>
      <c r="DN10" s="244">
        <v>48</v>
      </c>
      <c r="DO10" s="245"/>
      <c r="DP10" s="244">
        <v>49</v>
      </c>
      <c r="DQ10" s="245"/>
      <c r="DR10" s="244">
        <v>50</v>
      </c>
      <c r="DS10" s="245"/>
      <c r="DT10" s="244">
        <v>51</v>
      </c>
      <c r="DU10" s="245"/>
      <c r="DV10" s="244">
        <v>52</v>
      </c>
      <c r="DW10" s="245"/>
      <c r="DX10" s="244">
        <v>53</v>
      </c>
      <c r="DY10" s="245"/>
      <c r="DZ10" s="244">
        <v>54</v>
      </c>
      <c r="EA10" s="245"/>
      <c r="EB10" s="244">
        <v>55</v>
      </c>
      <c r="EC10" s="245"/>
      <c r="ED10" s="244">
        <v>56</v>
      </c>
      <c r="EE10" s="245"/>
      <c r="EF10" s="244">
        <v>57</v>
      </c>
      <c r="EG10" s="245"/>
      <c r="EH10" s="244">
        <v>58</v>
      </c>
      <c r="EI10" s="245"/>
      <c r="EJ10" s="244">
        <v>59</v>
      </c>
      <c r="EK10" s="245"/>
      <c r="EL10" s="244">
        <v>60</v>
      </c>
      <c r="EM10" s="245"/>
      <c r="EN10" s="244">
        <v>61</v>
      </c>
      <c r="EO10" s="245"/>
      <c r="EP10" s="244">
        <v>62</v>
      </c>
      <c r="EQ10" s="245"/>
      <c r="ER10" s="244">
        <v>63</v>
      </c>
      <c r="ES10" s="245"/>
      <c r="ET10" s="244">
        <v>64</v>
      </c>
      <c r="EU10" s="245"/>
      <c r="EV10" s="244" t="s">
        <v>24</v>
      </c>
      <c r="EW10" s="245"/>
      <c r="EX10" s="244">
        <v>65</v>
      </c>
      <c r="EY10" s="245"/>
      <c r="EZ10" s="244">
        <v>66</v>
      </c>
      <c r="FA10" s="245"/>
      <c r="FB10" s="244" t="s">
        <v>24</v>
      </c>
      <c r="FC10" s="245"/>
      <c r="FD10" s="244">
        <v>67</v>
      </c>
      <c r="FE10" s="245"/>
      <c r="FF10" s="244">
        <v>68</v>
      </c>
      <c r="FG10" s="245"/>
      <c r="FH10" s="244">
        <v>69</v>
      </c>
      <c r="FI10" s="245"/>
      <c r="FJ10" s="244">
        <v>70</v>
      </c>
      <c r="FK10" s="245"/>
      <c r="FL10" s="244">
        <v>71</v>
      </c>
      <c r="FM10" s="245"/>
      <c r="FN10" s="244">
        <v>72</v>
      </c>
      <c r="FO10" s="245"/>
      <c r="FP10" s="244">
        <v>73</v>
      </c>
      <c r="FQ10" s="245"/>
      <c r="FR10" s="244" t="s">
        <v>24</v>
      </c>
      <c r="FS10" s="245"/>
      <c r="FT10" s="244">
        <v>74</v>
      </c>
      <c r="FU10" s="245"/>
      <c r="FV10" s="244">
        <v>75</v>
      </c>
      <c r="FW10" s="245"/>
      <c r="FX10" s="244">
        <v>76</v>
      </c>
      <c r="FY10" s="245"/>
      <c r="FZ10" s="244" t="s">
        <v>24</v>
      </c>
      <c r="GA10" s="245"/>
      <c r="GB10" s="244">
        <v>77</v>
      </c>
      <c r="GC10" s="245"/>
      <c r="GD10" s="244">
        <v>78</v>
      </c>
      <c r="GE10" s="245"/>
      <c r="GF10" s="244" t="s">
        <v>24</v>
      </c>
      <c r="GG10" s="245"/>
      <c r="GH10" s="244">
        <v>79</v>
      </c>
      <c r="GI10" s="245"/>
      <c r="GJ10" s="244">
        <v>80</v>
      </c>
      <c r="GK10" s="245"/>
      <c r="GL10" s="244">
        <v>81</v>
      </c>
      <c r="GM10" s="245"/>
      <c r="GN10" s="244" t="s">
        <v>24</v>
      </c>
      <c r="GO10" s="245"/>
    </row>
    <row r="11" spans="1:197" s="42" customFormat="1" ht="144.75" customHeight="1">
      <c r="A11" s="236"/>
      <c r="B11" s="236"/>
      <c r="C11" s="236"/>
      <c r="D11" s="51" t="s">
        <v>25</v>
      </c>
      <c r="E11" s="48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27</v>
      </c>
      <c r="K11" s="5" t="s">
        <v>28</v>
      </c>
      <c r="L11" s="5" t="s">
        <v>27</v>
      </c>
      <c r="M11" s="5" t="s">
        <v>28</v>
      </c>
      <c r="N11" s="5" t="s">
        <v>25</v>
      </c>
      <c r="O11" s="5" t="s">
        <v>26</v>
      </c>
      <c r="P11" s="5" t="s">
        <v>27</v>
      </c>
      <c r="Q11" s="5" t="s">
        <v>28</v>
      </c>
      <c r="R11" s="5" t="s">
        <v>27</v>
      </c>
      <c r="S11" s="5" t="s">
        <v>28</v>
      </c>
      <c r="T11" s="5" t="s">
        <v>27</v>
      </c>
      <c r="U11" s="5" t="s">
        <v>28</v>
      </c>
      <c r="V11" s="5" t="s">
        <v>25</v>
      </c>
      <c r="W11" s="5" t="s">
        <v>26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27</v>
      </c>
      <c r="AC11" s="5" t="s">
        <v>28</v>
      </c>
      <c r="AD11" s="5" t="s">
        <v>27</v>
      </c>
      <c r="AE11" s="5" t="s">
        <v>28</v>
      </c>
      <c r="AF11" s="5" t="s">
        <v>25</v>
      </c>
      <c r="AG11" s="5" t="s">
        <v>26</v>
      </c>
      <c r="AH11" s="5" t="s">
        <v>27</v>
      </c>
      <c r="AI11" s="5" t="s">
        <v>28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25</v>
      </c>
      <c r="AU11" s="5" t="s">
        <v>26</v>
      </c>
      <c r="AV11" s="5" t="s">
        <v>27</v>
      </c>
      <c r="AW11" s="5" t="s">
        <v>28</v>
      </c>
      <c r="AX11" s="5" t="s">
        <v>27</v>
      </c>
      <c r="AY11" s="5" t="s">
        <v>28</v>
      </c>
      <c r="AZ11" s="5" t="s">
        <v>25</v>
      </c>
      <c r="BA11" s="5" t="s">
        <v>26</v>
      </c>
      <c r="BB11" s="5" t="s">
        <v>27</v>
      </c>
      <c r="BC11" s="5" t="s">
        <v>28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27</v>
      </c>
      <c r="CE11" s="5" t="s">
        <v>28</v>
      </c>
      <c r="CF11" s="5" t="s">
        <v>27</v>
      </c>
      <c r="CG11" s="5" t="s">
        <v>28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25</v>
      </c>
      <c r="CS11" s="5" t="s">
        <v>26</v>
      </c>
      <c r="CT11" s="5" t="s">
        <v>25</v>
      </c>
      <c r="CU11" s="5" t="s">
        <v>26</v>
      </c>
      <c r="CV11" s="5" t="s">
        <v>25</v>
      </c>
      <c r="CW11" s="5" t="s">
        <v>26</v>
      </c>
      <c r="CX11" s="5" t="s">
        <v>25</v>
      </c>
      <c r="CY11" s="5" t="s">
        <v>26</v>
      </c>
      <c r="CZ11" s="5" t="s">
        <v>25</v>
      </c>
      <c r="DA11" s="5" t="s">
        <v>26</v>
      </c>
      <c r="DB11" s="5" t="s">
        <v>25</v>
      </c>
      <c r="DC11" s="5" t="s">
        <v>26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27</v>
      </c>
      <c r="DO11" s="5" t="s">
        <v>28</v>
      </c>
      <c r="DP11" s="5" t="s">
        <v>27</v>
      </c>
      <c r="DQ11" s="5" t="s">
        <v>28</v>
      </c>
      <c r="DR11" s="5" t="s">
        <v>27</v>
      </c>
      <c r="DS11" s="5" t="s">
        <v>28</v>
      </c>
      <c r="DT11" s="5" t="s">
        <v>27</v>
      </c>
      <c r="DU11" s="5" t="s">
        <v>28</v>
      </c>
      <c r="DV11" s="5" t="s">
        <v>27</v>
      </c>
      <c r="DW11" s="5" t="s">
        <v>28</v>
      </c>
      <c r="DX11" s="5" t="s">
        <v>27</v>
      </c>
      <c r="DY11" s="5" t="s">
        <v>28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27</v>
      </c>
      <c r="EG11" s="5" t="s">
        <v>28</v>
      </c>
      <c r="EH11" s="5" t="s">
        <v>27</v>
      </c>
      <c r="EI11" s="5" t="s">
        <v>28</v>
      </c>
      <c r="EJ11" s="5" t="s">
        <v>27</v>
      </c>
      <c r="EK11" s="5" t="s">
        <v>28</v>
      </c>
      <c r="EL11" s="5" t="s">
        <v>27</v>
      </c>
      <c r="EM11" s="5" t="s">
        <v>28</v>
      </c>
      <c r="EN11" s="5" t="s">
        <v>27</v>
      </c>
      <c r="EO11" s="5" t="s">
        <v>28</v>
      </c>
      <c r="EP11" s="5" t="s">
        <v>27</v>
      </c>
      <c r="EQ11" s="5" t="s">
        <v>28</v>
      </c>
      <c r="ER11" s="5" t="s">
        <v>27</v>
      </c>
      <c r="ES11" s="5" t="s">
        <v>28</v>
      </c>
      <c r="ET11" s="5" t="s">
        <v>27</v>
      </c>
      <c r="EU11" s="5" t="s">
        <v>28</v>
      </c>
      <c r="EV11" s="5" t="s">
        <v>25</v>
      </c>
      <c r="EW11" s="5" t="s">
        <v>26</v>
      </c>
      <c r="EX11" s="5" t="s">
        <v>27</v>
      </c>
      <c r="EY11" s="5" t="s">
        <v>28</v>
      </c>
      <c r="EZ11" s="5" t="s">
        <v>27</v>
      </c>
      <c r="FA11" s="5" t="s">
        <v>28</v>
      </c>
      <c r="FB11" s="5" t="s">
        <v>25</v>
      </c>
      <c r="FC11" s="5" t="s">
        <v>26</v>
      </c>
      <c r="FD11" s="5" t="s">
        <v>27</v>
      </c>
      <c r="FE11" s="5" t="s">
        <v>28</v>
      </c>
      <c r="FF11" s="5" t="s">
        <v>27</v>
      </c>
      <c r="FG11" s="5" t="s">
        <v>28</v>
      </c>
      <c r="FH11" s="5" t="s">
        <v>27</v>
      </c>
      <c r="FI11" s="5" t="s">
        <v>28</v>
      </c>
      <c r="FJ11" s="5" t="s">
        <v>27</v>
      </c>
      <c r="FK11" s="5" t="s">
        <v>28</v>
      </c>
      <c r="FL11" s="5" t="s">
        <v>27</v>
      </c>
      <c r="FM11" s="5" t="s">
        <v>28</v>
      </c>
      <c r="FN11" s="5" t="s">
        <v>27</v>
      </c>
      <c r="FO11" s="5" t="s">
        <v>28</v>
      </c>
      <c r="FP11" s="5" t="s">
        <v>27</v>
      </c>
      <c r="FQ11" s="5" t="s">
        <v>28</v>
      </c>
      <c r="FR11" s="5" t="s">
        <v>25</v>
      </c>
      <c r="FS11" s="5" t="s">
        <v>26</v>
      </c>
      <c r="FT11" s="5" t="s">
        <v>27</v>
      </c>
      <c r="FU11" s="5" t="s">
        <v>28</v>
      </c>
      <c r="FV11" s="5" t="s">
        <v>27</v>
      </c>
      <c r="FW11" s="5" t="s">
        <v>28</v>
      </c>
      <c r="FX11" s="5" t="s">
        <v>27</v>
      </c>
      <c r="FY11" s="5" t="s">
        <v>28</v>
      </c>
      <c r="FZ11" s="5" t="s">
        <v>25</v>
      </c>
      <c r="GA11" s="5" t="s">
        <v>26</v>
      </c>
      <c r="GB11" s="5" t="s">
        <v>25</v>
      </c>
      <c r="GC11" s="5" t="s">
        <v>26</v>
      </c>
      <c r="GD11" s="5" t="s">
        <v>25</v>
      </c>
      <c r="GE11" s="5" t="s">
        <v>26</v>
      </c>
      <c r="GF11" s="5" t="s">
        <v>25</v>
      </c>
      <c r="GG11" s="5" t="s">
        <v>26</v>
      </c>
      <c r="GH11" s="5" t="s">
        <v>25</v>
      </c>
      <c r="GI11" s="5" t="s">
        <v>26</v>
      </c>
      <c r="GJ11" s="5" t="s">
        <v>27</v>
      </c>
      <c r="GK11" s="5" t="s">
        <v>28</v>
      </c>
      <c r="GL11" s="5" t="s">
        <v>27</v>
      </c>
      <c r="GM11" s="5" t="s">
        <v>28</v>
      </c>
      <c r="GN11" s="5" t="s">
        <v>25</v>
      </c>
      <c r="GO11" s="5" t="s">
        <v>26</v>
      </c>
    </row>
    <row r="12" spans="1:197">
      <c r="A12" s="37">
        <v>630036</v>
      </c>
      <c r="B12" s="37">
        <v>3409</v>
      </c>
      <c r="C12" s="38" t="s">
        <v>29</v>
      </c>
      <c r="D12" s="52">
        <f>N12+P12+V12+X12+Z12+AF12+AT12+AZ12+BP12+BX12+CH12+CZ12+DB12+EV12+FB12+FR12+FZ12+GF12+GH12+GN12</f>
        <v>0</v>
      </c>
      <c r="E12" s="49">
        <f>O12+Q12+W12+Y12+AA12+AG12+AU12+BA12+BQ12+BY12+CI12+DA12+DC12+EW12+FC12+FS12+GA12+GG12+GI12+GO12</f>
        <v>0</v>
      </c>
      <c r="F12" s="52">
        <f>'МТР (факт)'!B4</f>
        <v>0</v>
      </c>
      <c r="G12" s="49">
        <f>'МТР (факт)'!C4</f>
        <v>0</v>
      </c>
      <c r="H12" s="52">
        <f>'МТР (факт)'!D4</f>
        <v>0</v>
      </c>
      <c r="I12" s="49">
        <f>'МТР (факт)'!E4</f>
        <v>0</v>
      </c>
      <c r="J12" s="49">
        <f>'МТР (факт)'!F4</f>
        <v>0</v>
      </c>
      <c r="K12" s="49">
        <f>'МТР (факт)'!G4</f>
        <v>0</v>
      </c>
      <c r="L12" s="49">
        <f>'МТР (факт)'!H4</f>
        <v>0</v>
      </c>
      <c r="M12" s="49">
        <f>'МТР (факт)'!I4</f>
        <v>0</v>
      </c>
      <c r="N12" s="52">
        <f>F12+H12+J12+L12</f>
        <v>0</v>
      </c>
      <c r="O12" s="49">
        <f>G12+I12+K12+M12</f>
        <v>0</v>
      </c>
      <c r="P12" s="52">
        <f>'МТР (факт)'!J4</f>
        <v>0</v>
      </c>
      <c r="Q12" s="49">
        <f>'МТР (факт)'!K4</f>
        <v>0</v>
      </c>
      <c r="R12" s="52">
        <f>'МТР (факт)'!L4</f>
        <v>0</v>
      </c>
      <c r="S12" s="49">
        <f>'МТР (факт)'!M4</f>
        <v>0</v>
      </c>
      <c r="T12" s="52">
        <f>'МТР (факт)'!N4</f>
        <v>0</v>
      </c>
      <c r="U12" s="49">
        <f>'МТР (факт)'!O4</f>
        <v>0</v>
      </c>
      <c r="V12" s="52">
        <f>R12+T12</f>
        <v>0</v>
      </c>
      <c r="W12" s="49">
        <f>S12+U12</f>
        <v>0</v>
      </c>
      <c r="X12" s="52">
        <f>'МТР (факт)'!P4</f>
        <v>0</v>
      </c>
      <c r="Y12" s="49">
        <f>'МТР (факт)'!Q4</f>
        <v>0</v>
      </c>
      <c r="Z12" s="52">
        <f>'МТР (факт)'!R4</f>
        <v>0</v>
      </c>
      <c r="AA12" s="49">
        <f>'МТР (факт)'!S4</f>
        <v>0</v>
      </c>
      <c r="AB12" s="52">
        <f>'МТР (факт)'!T4</f>
        <v>0</v>
      </c>
      <c r="AC12" s="49">
        <f>'МТР (факт)'!U4</f>
        <v>0</v>
      </c>
      <c r="AD12" s="52">
        <f>'МТР (факт)'!V4</f>
        <v>0</v>
      </c>
      <c r="AE12" s="49">
        <f>'МТР (факт)'!W4</f>
        <v>0</v>
      </c>
      <c r="AF12" s="52">
        <f>AB12+AD12</f>
        <v>0</v>
      </c>
      <c r="AG12" s="49">
        <f>AC12+AE12</f>
        <v>0</v>
      </c>
      <c r="AH12" s="52">
        <f>'МТР (факт)'!X4</f>
        <v>0</v>
      </c>
      <c r="AI12" s="49">
        <f>'МТР (факт)'!Y4</f>
        <v>0</v>
      </c>
      <c r="AJ12" s="52">
        <f>'МТР (факт)'!Z4</f>
        <v>0</v>
      </c>
      <c r="AK12" s="49">
        <f>'МТР (факт)'!AA4</f>
        <v>0</v>
      </c>
      <c r="AL12" s="52">
        <f>'МТР (факт)'!AB4</f>
        <v>0</v>
      </c>
      <c r="AM12" s="49">
        <f>'МТР (факт)'!AC4</f>
        <v>0</v>
      </c>
      <c r="AN12" s="52">
        <f>'МТР (факт)'!AD4</f>
        <v>0</v>
      </c>
      <c r="AO12" s="49">
        <f>'МТР (факт)'!AE4</f>
        <v>0</v>
      </c>
      <c r="AP12" s="52">
        <f>'МТР (факт)'!AF4</f>
        <v>0</v>
      </c>
      <c r="AQ12" s="49">
        <f>'МТР (факт)'!AG4</f>
        <v>0</v>
      </c>
      <c r="AR12" s="52">
        <f>'МТР (факт)'!AH4</f>
        <v>0</v>
      </c>
      <c r="AS12" s="49">
        <f>'МТР (факт)'!AI4</f>
        <v>0</v>
      </c>
      <c r="AT12" s="52">
        <f>AH12+AJ12+AL12+AN12+AP12+AR12</f>
        <v>0</v>
      </c>
      <c r="AU12" s="49">
        <f>AI12+AK12+AM12+AO12+AQ12+AS12</f>
        <v>0</v>
      </c>
      <c r="AV12" s="52">
        <f>'МТР (факт)'!AJ4</f>
        <v>0</v>
      </c>
      <c r="AW12" s="49">
        <f>'МТР (факт)'!AK4</f>
        <v>0</v>
      </c>
      <c r="AX12" s="52">
        <f>'МТР (факт)'!AL4</f>
        <v>0</v>
      </c>
      <c r="AY12" s="49">
        <f>'МТР (факт)'!AM4</f>
        <v>0</v>
      </c>
      <c r="AZ12" s="52">
        <f>AV12+AX12</f>
        <v>0</v>
      </c>
      <c r="BA12" s="49">
        <f>AW12+AY12</f>
        <v>0</v>
      </c>
      <c r="BB12" s="52">
        <f>'МТР (факт)'!AN4</f>
        <v>0</v>
      </c>
      <c r="BC12" s="49">
        <f>'МТР (факт)'!AO4</f>
        <v>0</v>
      </c>
      <c r="BD12" s="52">
        <f>'МТР (факт)'!AP4</f>
        <v>0</v>
      </c>
      <c r="BE12" s="49">
        <f>'МТР (факт)'!AQ4</f>
        <v>0</v>
      </c>
      <c r="BF12" s="52">
        <f>'МТР (факт)'!AR4</f>
        <v>0</v>
      </c>
      <c r="BG12" s="49">
        <f>'МТР (факт)'!AS4</f>
        <v>0</v>
      </c>
      <c r="BH12" s="52">
        <f>'МТР (факт)'!AT4</f>
        <v>0</v>
      </c>
      <c r="BI12" s="49">
        <f>'МТР (факт)'!AU4</f>
        <v>0</v>
      </c>
      <c r="BJ12" s="52">
        <f>'МТР (факт)'!AV4</f>
        <v>0</v>
      </c>
      <c r="BK12" s="49">
        <f>'МТР (факт)'!AW4</f>
        <v>0</v>
      </c>
      <c r="BL12" s="52">
        <f>'МТР (факт)'!AX4</f>
        <v>0</v>
      </c>
      <c r="BM12" s="49">
        <f>'МТР (факт)'!AY4</f>
        <v>0</v>
      </c>
      <c r="BN12" s="49">
        <f>'МТР (факт)'!AZ4</f>
        <v>0</v>
      </c>
      <c r="BO12" s="49">
        <f>'МТР (факт)'!BA4</f>
        <v>0</v>
      </c>
      <c r="BP12" s="52">
        <f>BB12+BD12+BF12+BH12+BJ12+BL12+BN12</f>
        <v>0</v>
      </c>
      <c r="BQ12" s="49">
        <f>BC12+BE12+BG12+BI12+BK12+BM12+BO12</f>
        <v>0</v>
      </c>
      <c r="BR12" s="52">
        <f>'МТР (факт)'!BB4</f>
        <v>0</v>
      </c>
      <c r="BS12" s="49">
        <f>'МТР (факт)'!BC4</f>
        <v>0</v>
      </c>
      <c r="BT12" s="52">
        <f>'МТР (факт)'!BD4</f>
        <v>0</v>
      </c>
      <c r="BU12" s="49">
        <f>'МТР (факт)'!BE4</f>
        <v>0</v>
      </c>
      <c r="BV12" s="52">
        <f>'МТР (факт)'!BF4</f>
        <v>0</v>
      </c>
      <c r="BW12" s="49">
        <f>'МТР (факт)'!BG4</f>
        <v>0</v>
      </c>
      <c r="BX12" s="52">
        <f>BR12+BT12+BV12</f>
        <v>0</v>
      </c>
      <c r="BY12" s="49">
        <f>BS12+BU12+BW12</f>
        <v>0</v>
      </c>
      <c r="BZ12" s="52">
        <f>'МТР (факт)'!BH4</f>
        <v>0</v>
      </c>
      <c r="CA12" s="49">
        <f>'МТР (факт)'!BI4</f>
        <v>0</v>
      </c>
      <c r="CB12" s="52">
        <f>'МТР (факт)'!BJ4</f>
        <v>0</v>
      </c>
      <c r="CC12" s="49">
        <f>'МТР (факт)'!BK4</f>
        <v>0</v>
      </c>
      <c r="CD12" s="49">
        <f>'МТР (факт)'!BL4</f>
        <v>0</v>
      </c>
      <c r="CE12" s="49">
        <f>'МТР (факт)'!BM4</f>
        <v>0</v>
      </c>
      <c r="CF12" s="49">
        <f>'МТР (факт)'!BN4</f>
        <v>0</v>
      </c>
      <c r="CG12" s="49">
        <f>'МТР (факт)'!BO4</f>
        <v>0</v>
      </c>
      <c r="CH12" s="52">
        <f>BZ12+CB12+CD12+CF12</f>
        <v>0</v>
      </c>
      <c r="CI12" s="49">
        <f>CA12+CC12+CE12+CG12</f>
        <v>0</v>
      </c>
      <c r="CJ12" s="52">
        <f>'МТР (факт)'!BP4</f>
        <v>0</v>
      </c>
      <c r="CK12" s="49">
        <f>'МТР (факт)'!BQ4</f>
        <v>0</v>
      </c>
      <c r="CL12" s="52">
        <f>'МТР (факт)'!BR4</f>
        <v>0</v>
      </c>
      <c r="CM12" s="49">
        <f>'МТР (факт)'!BS4</f>
        <v>0</v>
      </c>
      <c r="CN12" s="52">
        <f>'МТР (факт)'!BT4</f>
        <v>0</v>
      </c>
      <c r="CO12" s="49">
        <f>'МТР (факт)'!BU4</f>
        <v>0</v>
      </c>
      <c r="CP12" s="52">
        <f>'МТР (факт)'!BV4</f>
        <v>0</v>
      </c>
      <c r="CQ12" s="49">
        <f>'МТР (факт)'!BW4</f>
        <v>0</v>
      </c>
      <c r="CR12" s="49">
        <f>'МТР (факт)'!BX4</f>
        <v>0</v>
      </c>
      <c r="CS12" s="49">
        <f>'МТР (факт)'!BY4</f>
        <v>0</v>
      </c>
      <c r="CT12" s="49">
        <f>'МТР (факт)'!BZ4</f>
        <v>0</v>
      </c>
      <c r="CU12" s="49">
        <f>'МТР (факт)'!CA4</f>
        <v>0</v>
      </c>
      <c r="CV12" s="49">
        <f>'МТР (факт)'!CB4</f>
        <v>0</v>
      </c>
      <c r="CW12" s="49">
        <f>'МТР (факт)'!CC4</f>
        <v>0</v>
      </c>
      <c r="CX12" s="49">
        <f>'МТР (факт)'!CD4</f>
        <v>0</v>
      </c>
      <c r="CY12" s="49">
        <f>'МТР (факт)'!CE4</f>
        <v>0</v>
      </c>
      <c r="CZ12" s="52">
        <f>CJ12+CL12+CN12+CP12+CR12+CT12+CV12+CX12</f>
        <v>0</v>
      </c>
      <c r="DA12" s="49">
        <f>CK12+CM12+CO12+CQ12+CS12+CU12+CW12+CY12</f>
        <v>0</v>
      </c>
      <c r="DB12" s="52">
        <f>'МТР (факт)'!CF4</f>
        <v>0</v>
      </c>
      <c r="DC12" s="49">
        <f>'МТР (факт)'!CG4</f>
        <v>0</v>
      </c>
      <c r="DD12" s="52">
        <f>'МТР (факт)'!CH4</f>
        <v>0</v>
      </c>
      <c r="DE12" s="49">
        <f>'МТР (факт)'!CI4</f>
        <v>0</v>
      </c>
      <c r="DF12" s="52">
        <f>'МТР (факт)'!CJ4</f>
        <v>0</v>
      </c>
      <c r="DG12" s="49">
        <f>'МТР (факт)'!CK4</f>
        <v>0</v>
      </c>
      <c r="DH12" s="52">
        <f>'МТР (факт)'!CL4</f>
        <v>0</v>
      </c>
      <c r="DI12" s="49">
        <f>'МТР (факт)'!CM4</f>
        <v>0</v>
      </c>
      <c r="DJ12" s="52">
        <f>'МТР (факт)'!CN4</f>
        <v>0</v>
      </c>
      <c r="DK12" s="49">
        <f>'МТР (факт)'!CO4</f>
        <v>0</v>
      </c>
      <c r="DL12" s="52">
        <f>'МТР (факт)'!CP4</f>
        <v>0</v>
      </c>
      <c r="DM12" s="49">
        <f>'МТР (факт)'!CQ4</f>
        <v>0</v>
      </c>
      <c r="DN12" s="52">
        <f>'МТР (факт)'!CR4</f>
        <v>0</v>
      </c>
      <c r="DO12" s="49">
        <f>'МТР (факт)'!CS4</f>
        <v>0</v>
      </c>
      <c r="DP12" s="52">
        <f>'МТР (факт)'!CT4</f>
        <v>0</v>
      </c>
      <c r="DQ12" s="49">
        <f>'МТР (факт)'!CU4</f>
        <v>0</v>
      </c>
      <c r="DR12" s="52">
        <f>'МТР (факт)'!CV4</f>
        <v>0</v>
      </c>
      <c r="DS12" s="49">
        <f>'МТР (факт)'!CW4</f>
        <v>0</v>
      </c>
      <c r="DT12" s="52">
        <f>'МТР (факт)'!CX4</f>
        <v>0</v>
      </c>
      <c r="DU12" s="49">
        <f>'МТР (факт)'!CY4</f>
        <v>0</v>
      </c>
      <c r="DV12" s="52">
        <f>'МТР (факт)'!CZ4</f>
        <v>0</v>
      </c>
      <c r="DW12" s="49">
        <f>'МТР (факт)'!DA4</f>
        <v>0</v>
      </c>
      <c r="DX12" s="52">
        <f>'МТР (факт)'!DB4</f>
        <v>0</v>
      </c>
      <c r="DY12" s="49">
        <f>'МТР (факт)'!DC4</f>
        <v>0</v>
      </c>
      <c r="DZ12" s="52">
        <f>'МТР (факт)'!DD4</f>
        <v>0</v>
      </c>
      <c r="EA12" s="49">
        <f>'МТР (факт)'!DE4</f>
        <v>0</v>
      </c>
      <c r="EB12" s="52">
        <f>'МТР (факт)'!DF4</f>
        <v>0</v>
      </c>
      <c r="EC12" s="49">
        <f>'МТР (факт)'!DG4</f>
        <v>0</v>
      </c>
      <c r="ED12" s="49">
        <f>'МТР (факт)'!DH4</f>
        <v>0</v>
      </c>
      <c r="EE12" s="49">
        <f>'МТР (факт)'!DI4</f>
        <v>0</v>
      </c>
      <c r="EF12" s="49">
        <f>'МТР (факт)'!DJ4</f>
        <v>0</v>
      </c>
      <c r="EG12" s="49">
        <f>'МТР (факт)'!DK4</f>
        <v>0</v>
      </c>
      <c r="EH12" s="52">
        <f>'МТР (факт)'!DL4</f>
        <v>0</v>
      </c>
      <c r="EI12" s="49">
        <f>'МТР (факт)'!DM4</f>
        <v>0</v>
      </c>
      <c r="EJ12" s="49">
        <f>'МТР (факт)'!DN4</f>
        <v>0</v>
      </c>
      <c r="EK12" s="49">
        <f>'МТР (факт)'!DO4</f>
        <v>0</v>
      </c>
      <c r="EL12" s="49">
        <f>'МТР (факт)'!DP4</f>
        <v>0</v>
      </c>
      <c r="EM12" s="49">
        <f>'МТР (факт)'!DQ4</f>
        <v>0</v>
      </c>
      <c r="EN12" s="49">
        <f>'МТР (факт)'!DR4</f>
        <v>0</v>
      </c>
      <c r="EO12" s="49">
        <f>'МТР (факт)'!DS4</f>
        <v>0</v>
      </c>
      <c r="EP12" s="49">
        <f>'МТР (факт)'!DT4</f>
        <v>0</v>
      </c>
      <c r="EQ12" s="49">
        <f>'МТР (факт)'!DU4</f>
        <v>0</v>
      </c>
      <c r="ER12" s="49">
        <f>'МТР (факт)'!DV4</f>
        <v>0</v>
      </c>
      <c r="ES12" s="49">
        <f>'МТР (факт)'!DW4</f>
        <v>0</v>
      </c>
      <c r="ET12" s="49">
        <f>'МТР (факт)'!DX4</f>
        <v>0</v>
      </c>
      <c r="EU12" s="49">
        <f>'МТР (факт)'!DY4</f>
        <v>0</v>
      </c>
      <c r="EV12" s="52">
        <f>DD12+DF12+DH12+DJ12+DL12+DN12+DP12+DR12+DT12+DV12+DX12+DZ12+EB12+ED12+EF12+EH12+EJ12+EL12+EN12+EP12+ER12+ET12</f>
        <v>0</v>
      </c>
      <c r="EW12" s="160">
        <f>DE12+DG12+DI12+DK12+DM12+DO12+DQ12+DS12+DU12+DW12+DY12+EA12+EC12+EE12+EG12+EI12+EK12+EM12+EO12+EQ12+ES12+EU12</f>
        <v>0</v>
      </c>
      <c r="EX12" s="52">
        <f>'МТР (факт)'!DZ4</f>
        <v>0</v>
      </c>
      <c r="EY12" s="49">
        <f>'МТР (факт)'!EA4</f>
        <v>0</v>
      </c>
      <c r="EZ12" s="52">
        <f>'МТР (факт)'!EB4</f>
        <v>0</v>
      </c>
      <c r="FA12" s="49">
        <f>'МТР (факт)'!EC4</f>
        <v>0</v>
      </c>
      <c r="FB12" s="52">
        <f>EX12+EZ12</f>
        <v>0</v>
      </c>
      <c r="FC12" s="49">
        <f>EY12+FA12</f>
        <v>0</v>
      </c>
      <c r="FD12" s="52">
        <f>'МТР (факт)'!ED4</f>
        <v>0</v>
      </c>
      <c r="FE12" s="49">
        <f>'МТР (факт)'!EE4</f>
        <v>0</v>
      </c>
      <c r="FF12" s="52">
        <f>'МТР (факт)'!EF4</f>
        <v>0</v>
      </c>
      <c r="FG12" s="49">
        <f>'МТР (факт)'!EG4</f>
        <v>0</v>
      </c>
      <c r="FH12" s="52">
        <f>'МТР (факт)'!EH4</f>
        <v>0</v>
      </c>
      <c r="FI12" s="49">
        <f>'МТР (факт)'!EI4</f>
        <v>0</v>
      </c>
      <c r="FJ12" s="52">
        <f>'МТР (факт)'!EJ4</f>
        <v>0</v>
      </c>
      <c r="FK12" s="49">
        <f>'МТР (факт)'!EK4</f>
        <v>0</v>
      </c>
      <c r="FL12" s="52">
        <f>'МТР (факт)'!EL4</f>
        <v>0</v>
      </c>
      <c r="FM12" s="49">
        <f>'МТР (факт)'!EM4</f>
        <v>0</v>
      </c>
      <c r="FN12" s="49">
        <f>'МТР (факт)'!EN4</f>
        <v>0</v>
      </c>
      <c r="FO12" s="49">
        <f>'МТР (факт)'!EO4</f>
        <v>0</v>
      </c>
      <c r="FP12" s="49">
        <f>'МТР (факт)'!EP4</f>
        <v>0</v>
      </c>
      <c r="FQ12" s="49">
        <f>'МТР (факт)'!EQ4</f>
        <v>0</v>
      </c>
      <c r="FR12" s="52">
        <f>FD12+FF12+FH12+FJ12+FL12+FN12+FP12</f>
        <v>0</v>
      </c>
      <c r="FS12" s="49">
        <f>FE12+FG12+FI12+FK12+FM12+FO12+FQ12</f>
        <v>0</v>
      </c>
      <c r="FT12" s="52">
        <f>'МТР (факт)'!ER4</f>
        <v>0</v>
      </c>
      <c r="FU12" s="49">
        <f>'МТР (факт)'!ES4</f>
        <v>0</v>
      </c>
      <c r="FV12" s="52">
        <f>'МТР (факт)'!ET4</f>
        <v>0</v>
      </c>
      <c r="FW12" s="49">
        <f>'МТР (факт)'!EU4</f>
        <v>0</v>
      </c>
      <c r="FX12" s="49">
        <f>'МТР (факт)'!EV4</f>
        <v>0</v>
      </c>
      <c r="FY12" s="49">
        <f>'МТР (факт)'!EW4</f>
        <v>0</v>
      </c>
      <c r="FZ12" s="52">
        <f>FT12+FV12+FX12</f>
        <v>0</v>
      </c>
      <c r="GA12" s="49">
        <f>FU12+FW12+FY12</f>
        <v>0</v>
      </c>
      <c r="GB12" s="52">
        <f>'МТР (факт)'!EX4</f>
        <v>0</v>
      </c>
      <c r="GC12" s="49">
        <f>'МТР (факт)'!EY4</f>
        <v>0</v>
      </c>
      <c r="GD12" s="49">
        <f>'МТР (факт)'!EZ4</f>
        <v>0</v>
      </c>
      <c r="GE12" s="49">
        <f>'МТР (факт)'!FA4</f>
        <v>0</v>
      </c>
      <c r="GF12" s="49">
        <f>GB12+GD12</f>
        <v>0</v>
      </c>
      <c r="GG12" s="49">
        <f>GC12+GE12</f>
        <v>0</v>
      </c>
      <c r="GH12" s="52">
        <f>'МТР (факт)'!FB4</f>
        <v>0</v>
      </c>
      <c r="GI12" s="49">
        <f>'МТР (факт)'!FC4</f>
        <v>0</v>
      </c>
      <c r="GJ12" s="52">
        <f>'МТР (факт)'!FD4</f>
        <v>0</v>
      </c>
      <c r="GK12" s="49">
        <f>'МТР (факт)'!FE4</f>
        <v>0</v>
      </c>
      <c r="GL12" s="52">
        <f>'МТР (факт)'!FF4</f>
        <v>0</v>
      </c>
      <c r="GM12" s="49">
        <f>'МТР (факт)'!FG4</f>
        <v>0</v>
      </c>
      <c r="GN12" s="52">
        <f>GJ12+GL12</f>
        <v>0</v>
      </c>
      <c r="GO12" s="49">
        <f>GK12+GM12</f>
        <v>0</v>
      </c>
    </row>
    <row r="13" spans="1:197">
      <c r="A13" s="37">
        <v>630044</v>
      </c>
      <c r="B13" s="37">
        <v>4018</v>
      </c>
      <c r="C13" s="38" t="s">
        <v>95</v>
      </c>
      <c r="D13" s="52">
        <f t="shared" ref="D13:D29" si="0">N13+P13+V13+X13+Z13+AF13+AT13+AZ13+BP13+BX13+CH13+CZ13+DB13+EV13+FB13+FR13+FZ13+GF13+GH13+GN13</f>
        <v>0</v>
      </c>
      <c r="E13" s="49">
        <f t="shared" ref="E13:E29" si="1">O13+Q13+W13+Y13+AA13+AG13+AU13+BA13+BQ13+BY13+CI13+DA13+DC13+EW13+FC13+FS13+GA13+GG13+GI13+GO13</f>
        <v>0</v>
      </c>
      <c r="F13" s="52">
        <f>'МТР (факт)'!B5</f>
        <v>0</v>
      </c>
      <c r="G13" s="49">
        <f>'МТР (факт)'!C5</f>
        <v>0</v>
      </c>
      <c r="H13" s="52">
        <f>'МТР (факт)'!D5</f>
        <v>0</v>
      </c>
      <c r="I13" s="49">
        <f>'МТР (факт)'!E5</f>
        <v>0</v>
      </c>
      <c r="J13" s="49">
        <f>'МТР (факт)'!F5</f>
        <v>0</v>
      </c>
      <c r="K13" s="49">
        <f>'МТР (факт)'!G5</f>
        <v>0</v>
      </c>
      <c r="L13" s="49">
        <f>'МТР (факт)'!H5</f>
        <v>0</v>
      </c>
      <c r="M13" s="49">
        <f>'МТР (факт)'!I5</f>
        <v>0</v>
      </c>
      <c r="N13" s="52">
        <f t="shared" ref="N13:N30" si="2">F13+H13+J13+L13</f>
        <v>0</v>
      </c>
      <c r="O13" s="49">
        <f t="shared" ref="O13:O30" si="3">G13+I13+K13+M13</f>
        <v>0</v>
      </c>
      <c r="P13" s="52">
        <f>'МТР (факт)'!J5</f>
        <v>0</v>
      </c>
      <c r="Q13" s="49">
        <f>'МТР (факт)'!K5</f>
        <v>0</v>
      </c>
      <c r="R13" s="52">
        <f>'МТР (факт)'!L5</f>
        <v>0</v>
      </c>
      <c r="S13" s="49">
        <f>'МТР (факт)'!M5</f>
        <v>0</v>
      </c>
      <c r="T13" s="52">
        <f>'МТР (факт)'!N5</f>
        <v>0</v>
      </c>
      <c r="U13" s="49">
        <f>'МТР (факт)'!O5</f>
        <v>0</v>
      </c>
      <c r="V13" s="52">
        <f t="shared" ref="V13:V29" si="4">R13+T13</f>
        <v>0</v>
      </c>
      <c r="W13" s="49">
        <f t="shared" ref="W13:W29" si="5">S13+U13</f>
        <v>0</v>
      </c>
      <c r="X13" s="52">
        <f>'МТР (факт)'!P5</f>
        <v>0</v>
      </c>
      <c r="Y13" s="49">
        <f>'МТР (факт)'!Q5</f>
        <v>0</v>
      </c>
      <c r="Z13" s="52">
        <f>'МТР (факт)'!R5</f>
        <v>0</v>
      </c>
      <c r="AA13" s="49">
        <f>'МТР (факт)'!S5</f>
        <v>0</v>
      </c>
      <c r="AB13" s="52">
        <f>'МТР (факт)'!T5</f>
        <v>0</v>
      </c>
      <c r="AC13" s="49">
        <f>'МТР (факт)'!U5</f>
        <v>0</v>
      </c>
      <c r="AD13" s="52">
        <f>'МТР (факт)'!V5</f>
        <v>0</v>
      </c>
      <c r="AE13" s="49">
        <f>'МТР (факт)'!W5</f>
        <v>0</v>
      </c>
      <c r="AF13" s="52">
        <f t="shared" ref="AF13:AF29" si="6">AB13+AD13</f>
        <v>0</v>
      </c>
      <c r="AG13" s="49">
        <f t="shared" ref="AG13:AG29" si="7">AC13+AE13</f>
        <v>0</v>
      </c>
      <c r="AH13" s="52">
        <f>'МТР (факт)'!X5</f>
        <v>0</v>
      </c>
      <c r="AI13" s="49">
        <f>'МТР (факт)'!Y5</f>
        <v>0</v>
      </c>
      <c r="AJ13" s="52">
        <f>'МТР (факт)'!Z5</f>
        <v>0</v>
      </c>
      <c r="AK13" s="49">
        <f>'МТР (факт)'!AA5</f>
        <v>0</v>
      </c>
      <c r="AL13" s="52">
        <f>'МТР (факт)'!AB5</f>
        <v>0</v>
      </c>
      <c r="AM13" s="49">
        <f>'МТР (факт)'!AC5</f>
        <v>0</v>
      </c>
      <c r="AN13" s="52">
        <f>'МТР (факт)'!AD5</f>
        <v>0</v>
      </c>
      <c r="AO13" s="49">
        <f>'МТР (факт)'!AE5</f>
        <v>0</v>
      </c>
      <c r="AP13" s="52">
        <f>'МТР (факт)'!AF5</f>
        <v>0</v>
      </c>
      <c r="AQ13" s="49">
        <f>'МТР (факт)'!AG5</f>
        <v>0</v>
      </c>
      <c r="AR13" s="52">
        <f>'МТР (факт)'!AH5</f>
        <v>0</v>
      </c>
      <c r="AS13" s="49">
        <f>'МТР (факт)'!AI5</f>
        <v>0</v>
      </c>
      <c r="AT13" s="52">
        <f t="shared" ref="AT13:AT29" si="8">AH13+AJ13+AL13+AN13+AP13+AR13</f>
        <v>0</v>
      </c>
      <c r="AU13" s="49">
        <f t="shared" ref="AU13:AU29" si="9">AI13+AK13+AM13+AO13+AQ13+AS13</f>
        <v>0</v>
      </c>
      <c r="AV13" s="52">
        <f>'МТР (факт)'!AJ5</f>
        <v>0</v>
      </c>
      <c r="AW13" s="49">
        <f>'МТР (факт)'!AK5</f>
        <v>0</v>
      </c>
      <c r="AX13" s="52">
        <f>'МТР (факт)'!AL5</f>
        <v>0</v>
      </c>
      <c r="AY13" s="49">
        <f>'МТР (факт)'!AM5</f>
        <v>0</v>
      </c>
      <c r="AZ13" s="52">
        <f t="shared" ref="AZ13:AZ29" si="10">AV13+AX13</f>
        <v>0</v>
      </c>
      <c r="BA13" s="49">
        <f t="shared" ref="BA13:BA29" si="11">AW13+AY13</f>
        <v>0</v>
      </c>
      <c r="BB13" s="52">
        <f>'МТР (факт)'!AN5</f>
        <v>0</v>
      </c>
      <c r="BC13" s="49">
        <f>'МТР (факт)'!AO5</f>
        <v>0</v>
      </c>
      <c r="BD13" s="52">
        <f>'МТР (факт)'!AP5</f>
        <v>0</v>
      </c>
      <c r="BE13" s="49">
        <f>'МТР (факт)'!AQ5</f>
        <v>0</v>
      </c>
      <c r="BF13" s="52">
        <f>'МТР (факт)'!AR5</f>
        <v>0</v>
      </c>
      <c r="BG13" s="49">
        <f>'МТР (факт)'!AS5</f>
        <v>0</v>
      </c>
      <c r="BH13" s="52">
        <f>'МТР (факт)'!AT5</f>
        <v>0</v>
      </c>
      <c r="BI13" s="49">
        <f>'МТР (факт)'!AU5</f>
        <v>0</v>
      </c>
      <c r="BJ13" s="52">
        <f>'МТР (факт)'!AV5</f>
        <v>0</v>
      </c>
      <c r="BK13" s="49">
        <f>'МТР (факт)'!AW5</f>
        <v>0</v>
      </c>
      <c r="BL13" s="52">
        <f>'МТР (факт)'!AX5</f>
        <v>0</v>
      </c>
      <c r="BM13" s="49">
        <f>'МТР (факт)'!AY5</f>
        <v>0</v>
      </c>
      <c r="BN13" s="49">
        <f>'МТР (факт)'!AZ5</f>
        <v>0</v>
      </c>
      <c r="BO13" s="49">
        <f>'МТР (факт)'!BA5</f>
        <v>0</v>
      </c>
      <c r="BP13" s="52">
        <f t="shared" ref="BP13:BP29" si="12">BB13+BD13+BF13+BH13+BJ13+BL13+BN13</f>
        <v>0</v>
      </c>
      <c r="BQ13" s="49">
        <f t="shared" ref="BQ13:BQ29" si="13">BC13+BE13+BG13+BI13+BK13+BM13+BO13</f>
        <v>0</v>
      </c>
      <c r="BR13" s="52">
        <f>'МТР (факт)'!BB5</f>
        <v>0</v>
      </c>
      <c r="BS13" s="49">
        <f>'МТР (факт)'!BC5</f>
        <v>0</v>
      </c>
      <c r="BT13" s="52">
        <f>'МТР (факт)'!BD5</f>
        <v>0</v>
      </c>
      <c r="BU13" s="49">
        <f>'МТР (факт)'!BE5</f>
        <v>0</v>
      </c>
      <c r="BV13" s="52">
        <f>'МТР (факт)'!BF5</f>
        <v>0</v>
      </c>
      <c r="BW13" s="49">
        <f>'МТР (факт)'!BG5</f>
        <v>0</v>
      </c>
      <c r="BX13" s="52">
        <f t="shared" ref="BX13:BX29" si="14">BR13+BT13+BV13</f>
        <v>0</v>
      </c>
      <c r="BY13" s="49">
        <f t="shared" ref="BY13:BY29" si="15">BS13+BU13+BW13</f>
        <v>0</v>
      </c>
      <c r="BZ13" s="52">
        <f>'МТР (факт)'!BH5</f>
        <v>0</v>
      </c>
      <c r="CA13" s="49">
        <f>'МТР (факт)'!BI5</f>
        <v>0</v>
      </c>
      <c r="CB13" s="52">
        <f>'МТР (факт)'!BJ5</f>
        <v>0</v>
      </c>
      <c r="CC13" s="49">
        <f>'МТР (факт)'!BK5</f>
        <v>0</v>
      </c>
      <c r="CD13" s="49">
        <f>'МТР (факт)'!BL5</f>
        <v>0</v>
      </c>
      <c r="CE13" s="49">
        <f>'МТР (факт)'!BM5</f>
        <v>0</v>
      </c>
      <c r="CF13" s="49">
        <f>'МТР (факт)'!BN5</f>
        <v>0</v>
      </c>
      <c r="CG13" s="49">
        <f>'МТР (факт)'!BO5</f>
        <v>0</v>
      </c>
      <c r="CH13" s="52">
        <f t="shared" ref="CH13:CH30" si="16">BZ13+CB13+CD13+CF13</f>
        <v>0</v>
      </c>
      <c r="CI13" s="49">
        <f t="shared" ref="CI13:CI30" si="17">CA13+CC13+CE13+CG13</f>
        <v>0</v>
      </c>
      <c r="CJ13" s="52">
        <f>'МТР (факт)'!BP5</f>
        <v>0</v>
      </c>
      <c r="CK13" s="49">
        <f>'МТР (факт)'!BQ5</f>
        <v>0</v>
      </c>
      <c r="CL13" s="52">
        <f>'МТР (факт)'!BR5</f>
        <v>0</v>
      </c>
      <c r="CM13" s="49">
        <f>'МТР (факт)'!BS5</f>
        <v>0</v>
      </c>
      <c r="CN13" s="52">
        <f>'МТР (факт)'!BT5</f>
        <v>0</v>
      </c>
      <c r="CO13" s="49">
        <f>'МТР (факт)'!BU5</f>
        <v>0</v>
      </c>
      <c r="CP13" s="52">
        <f>'МТР (факт)'!BV5</f>
        <v>0</v>
      </c>
      <c r="CQ13" s="49">
        <f>'МТР (факт)'!BW5</f>
        <v>0</v>
      </c>
      <c r="CR13" s="49">
        <f>'МТР (факт)'!BX5</f>
        <v>0</v>
      </c>
      <c r="CS13" s="49">
        <f>'МТР (факт)'!BY5</f>
        <v>0</v>
      </c>
      <c r="CT13" s="49">
        <f>'МТР (факт)'!BZ5</f>
        <v>0</v>
      </c>
      <c r="CU13" s="49">
        <f>'МТР (факт)'!CA5</f>
        <v>0</v>
      </c>
      <c r="CV13" s="49">
        <f>'МТР (факт)'!CB5</f>
        <v>0</v>
      </c>
      <c r="CW13" s="49">
        <f>'МТР (факт)'!CC5</f>
        <v>0</v>
      </c>
      <c r="CX13" s="49">
        <f>'МТР (факт)'!CD5</f>
        <v>0</v>
      </c>
      <c r="CY13" s="49">
        <f>'МТР (факт)'!CE5</f>
        <v>0</v>
      </c>
      <c r="CZ13" s="52">
        <f t="shared" ref="CZ13:CZ30" si="18">CJ13+CL13+CN13+CP13+CR13+CT13+CV13+CX13</f>
        <v>0</v>
      </c>
      <c r="DA13" s="49">
        <f t="shared" ref="DA13:DA30" si="19">CK13+CM13+CO13+CQ13+CS13+CU13+CW13+CY13</f>
        <v>0</v>
      </c>
      <c r="DB13" s="52">
        <f>'МТР (факт)'!CF5</f>
        <v>0</v>
      </c>
      <c r="DC13" s="49">
        <f>'МТР (факт)'!CG5</f>
        <v>0</v>
      </c>
      <c r="DD13" s="52">
        <f>'МТР (факт)'!CH5</f>
        <v>0</v>
      </c>
      <c r="DE13" s="49">
        <f>'МТР (факт)'!CI5</f>
        <v>0</v>
      </c>
      <c r="DF13" s="52">
        <f>'МТР (факт)'!CJ5</f>
        <v>0</v>
      </c>
      <c r="DG13" s="49">
        <f>'МТР (факт)'!CK5</f>
        <v>0</v>
      </c>
      <c r="DH13" s="52">
        <f>'МТР (факт)'!CL5</f>
        <v>0</v>
      </c>
      <c r="DI13" s="49">
        <f>'МТР (факт)'!CM5</f>
        <v>0</v>
      </c>
      <c r="DJ13" s="52">
        <f>'МТР (факт)'!CN5</f>
        <v>0</v>
      </c>
      <c r="DK13" s="49">
        <f>'МТР (факт)'!CO5</f>
        <v>0</v>
      </c>
      <c r="DL13" s="52">
        <f>'МТР (факт)'!CP5</f>
        <v>0</v>
      </c>
      <c r="DM13" s="49">
        <f>'МТР (факт)'!CQ5</f>
        <v>0</v>
      </c>
      <c r="DN13" s="52">
        <f>'МТР (факт)'!CR5</f>
        <v>0</v>
      </c>
      <c r="DO13" s="49">
        <f>'МТР (факт)'!CS5</f>
        <v>0</v>
      </c>
      <c r="DP13" s="52">
        <f>'МТР (факт)'!CT5</f>
        <v>0</v>
      </c>
      <c r="DQ13" s="49">
        <f>'МТР (факт)'!CU5</f>
        <v>0</v>
      </c>
      <c r="DR13" s="52">
        <f>'МТР (факт)'!CV5</f>
        <v>0</v>
      </c>
      <c r="DS13" s="49">
        <f>'МТР (факт)'!CW5</f>
        <v>0</v>
      </c>
      <c r="DT13" s="52">
        <f>'МТР (факт)'!CX5</f>
        <v>0</v>
      </c>
      <c r="DU13" s="49">
        <f>'МТР (факт)'!CY5</f>
        <v>0</v>
      </c>
      <c r="DV13" s="52">
        <f>'МТР (факт)'!CZ5</f>
        <v>0</v>
      </c>
      <c r="DW13" s="49">
        <f>'МТР (факт)'!DA5</f>
        <v>0</v>
      </c>
      <c r="DX13" s="52">
        <f>'МТР (факт)'!DB5</f>
        <v>0</v>
      </c>
      <c r="DY13" s="49">
        <f>'МТР (факт)'!DC5</f>
        <v>0</v>
      </c>
      <c r="DZ13" s="52">
        <f>'МТР (факт)'!DD5</f>
        <v>0</v>
      </c>
      <c r="EA13" s="49">
        <f>'МТР (факт)'!DE5</f>
        <v>0</v>
      </c>
      <c r="EB13" s="52">
        <f>'МТР (факт)'!DF5</f>
        <v>0</v>
      </c>
      <c r="EC13" s="49">
        <f>'МТР (факт)'!DG5</f>
        <v>0</v>
      </c>
      <c r="ED13" s="49">
        <f>'МТР (факт)'!DH5</f>
        <v>0</v>
      </c>
      <c r="EE13" s="49">
        <f>'МТР (факт)'!DI5</f>
        <v>0</v>
      </c>
      <c r="EF13" s="49">
        <f>'МТР (факт)'!DJ5</f>
        <v>0</v>
      </c>
      <c r="EG13" s="49">
        <f>'МТР (факт)'!DK5</f>
        <v>0</v>
      </c>
      <c r="EH13" s="52">
        <f>'МТР (факт)'!DL5</f>
        <v>0</v>
      </c>
      <c r="EI13" s="49">
        <f>'МТР (факт)'!DM5</f>
        <v>0</v>
      </c>
      <c r="EJ13" s="49">
        <f>'МТР (факт)'!DN5</f>
        <v>0</v>
      </c>
      <c r="EK13" s="49">
        <f>'МТР (факт)'!DO5</f>
        <v>0</v>
      </c>
      <c r="EL13" s="49">
        <f>'МТР (факт)'!DP5</f>
        <v>0</v>
      </c>
      <c r="EM13" s="49">
        <f>'МТР (факт)'!DQ5</f>
        <v>0</v>
      </c>
      <c r="EN13" s="49">
        <f>'МТР (факт)'!DR5</f>
        <v>0</v>
      </c>
      <c r="EO13" s="49">
        <f>'МТР (факт)'!DS5</f>
        <v>0</v>
      </c>
      <c r="EP13" s="49">
        <f>'МТР (факт)'!DT5</f>
        <v>0</v>
      </c>
      <c r="EQ13" s="49">
        <f>'МТР (факт)'!DU5</f>
        <v>0</v>
      </c>
      <c r="ER13" s="49">
        <f>'МТР (факт)'!DV5</f>
        <v>0</v>
      </c>
      <c r="ES13" s="49">
        <f>'МТР (факт)'!DW5</f>
        <v>0</v>
      </c>
      <c r="ET13" s="49">
        <f>'МТР (факт)'!DX5</f>
        <v>0</v>
      </c>
      <c r="EU13" s="49">
        <f>'МТР (факт)'!DY5</f>
        <v>0</v>
      </c>
      <c r="EV13" s="52">
        <f t="shared" ref="EV13:EV30" si="20">DD13+DF13+DH13+DJ13+DL13+DN13+DP13+DR13+DT13+DV13+DX13+DZ13+EB13+ED13+EF13+EH13+EJ13+EL13+EN13+EP13+ER13+ET13</f>
        <v>0</v>
      </c>
      <c r="EW13" s="160">
        <f t="shared" ref="EW13:EW30" si="21">DE13+DG13+DI13+DK13+DM13+DO13+DQ13+DS13+DU13+DW13+DY13+EA13+EC13+EE13+EG13+EI13+EK13+EM13+EO13+EQ13+ES13+EU13</f>
        <v>0</v>
      </c>
      <c r="EX13" s="52">
        <f>'МТР (факт)'!DZ5</f>
        <v>0</v>
      </c>
      <c r="EY13" s="49">
        <f>'МТР (факт)'!EA5</f>
        <v>0</v>
      </c>
      <c r="EZ13" s="52">
        <f>'МТР (факт)'!EB5</f>
        <v>0</v>
      </c>
      <c r="FA13" s="49">
        <f>'МТР (факт)'!EC5</f>
        <v>0</v>
      </c>
      <c r="FB13" s="52">
        <f t="shared" ref="FB13:FB29" si="22">EX13+EZ13</f>
        <v>0</v>
      </c>
      <c r="FC13" s="49">
        <f t="shared" ref="FC13:FC29" si="23">EY13+FA13</f>
        <v>0</v>
      </c>
      <c r="FD13" s="52">
        <f>'МТР (факт)'!ED5</f>
        <v>0</v>
      </c>
      <c r="FE13" s="49">
        <f>'МТР (факт)'!EE5</f>
        <v>0</v>
      </c>
      <c r="FF13" s="52">
        <f>'МТР (факт)'!EF5</f>
        <v>0</v>
      </c>
      <c r="FG13" s="49">
        <f>'МТР (факт)'!EG5</f>
        <v>0</v>
      </c>
      <c r="FH13" s="52">
        <f>'МТР (факт)'!EH5</f>
        <v>0</v>
      </c>
      <c r="FI13" s="49">
        <f>'МТР (факт)'!EI5</f>
        <v>0</v>
      </c>
      <c r="FJ13" s="52">
        <f>'МТР (факт)'!EJ5</f>
        <v>0</v>
      </c>
      <c r="FK13" s="49">
        <f>'МТР (факт)'!EK5</f>
        <v>0</v>
      </c>
      <c r="FL13" s="52">
        <f>'МТР (факт)'!EL5</f>
        <v>0</v>
      </c>
      <c r="FM13" s="49">
        <f>'МТР (факт)'!EM5</f>
        <v>0</v>
      </c>
      <c r="FN13" s="49">
        <f>'МТР (факт)'!EN5</f>
        <v>0</v>
      </c>
      <c r="FO13" s="49">
        <f>'МТР (факт)'!EO5</f>
        <v>0</v>
      </c>
      <c r="FP13" s="49">
        <f>'МТР (факт)'!EP5</f>
        <v>0</v>
      </c>
      <c r="FQ13" s="49">
        <f>'МТР (факт)'!EQ5</f>
        <v>0</v>
      </c>
      <c r="FR13" s="52">
        <f t="shared" ref="FR13:FR30" si="24">FD13+FF13+FH13+FJ13+FL13+FN13+FP13</f>
        <v>0</v>
      </c>
      <c r="FS13" s="49">
        <f t="shared" ref="FS13:FS30" si="25">FE13+FG13+FI13+FK13+FM13+FO13+FQ13</f>
        <v>0</v>
      </c>
      <c r="FT13" s="52">
        <f>'МТР (факт)'!ER5</f>
        <v>0</v>
      </c>
      <c r="FU13" s="49">
        <f>'МТР (факт)'!ES5</f>
        <v>0</v>
      </c>
      <c r="FV13" s="52">
        <f>'МТР (факт)'!ET5</f>
        <v>0</v>
      </c>
      <c r="FW13" s="49">
        <f>'МТР (факт)'!EU5</f>
        <v>0</v>
      </c>
      <c r="FX13" s="49">
        <f>'МТР (факт)'!EV5</f>
        <v>0</v>
      </c>
      <c r="FY13" s="49">
        <f>'МТР (факт)'!EW5</f>
        <v>0</v>
      </c>
      <c r="FZ13" s="52">
        <f t="shared" ref="FZ13:FZ30" si="26">FT13+FV13+FX13</f>
        <v>0</v>
      </c>
      <c r="GA13" s="49">
        <f t="shared" ref="GA13:GA30" si="27">FU13+FW13+FY13</f>
        <v>0</v>
      </c>
      <c r="GB13" s="52">
        <f>'МТР (факт)'!EX5</f>
        <v>0</v>
      </c>
      <c r="GC13" s="49">
        <f>'МТР (факт)'!EY5</f>
        <v>0</v>
      </c>
      <c r="GD13" s="49">
        <f>'МТР (факт)'!EZ5</f>
        <v>0</v>
      </c>
      <c r="GE13" s="49">
        <f>'МТР (факт)'!FA5</f>
        <v>0</v>
      </c>
      <c r="GF13" s="49">
        <f t="shared" ref="GF13:GF29" si="28">GB13+GD13</f>
        <v>0</v>
      </c>
      <c r="GG13" s="49">
        <f t="shared" ref="GG13:GG29" si="29">GC13+GE13</f>
        <v>0</v>
      </c>
      <c r="GH13" s="52">
        <f>'МТР (факт)'!FB5</f>
        <v>0</v>
      </c>
      <c r="GI13" s="49">
        <f>'МТР (факт)'!FC5</f>
        <v>0</v>
      </c>
      <c r="GJ13" s="52">
        <f>'МТР (факт)'!FD5</f>
        <v>0</v>
      </c>
      <c r="GK13" s="49">
        <f>'МТР (факт)'!FE5</f>
        <v>0</v>
      </c>
      <c r="GL13" s="52">
        <f>'МТР (факт)'!FF5</f>
        <v>0</v>
      </c>
      <c r="GM13" s="49">
        <f>'МТР (факт)'!FG5</f>
        <v>0</v>
      </c>
      <c r="GN13" s="52">
        <f t="shared" ref="GN13:GN29" si="30">GJ13+GL13</f>
        <v>0</v>
      </c>
      <c r="GO13" s="49">
        <f t="shared" ref="GO13:GO29" si="31">GK13+GM13</f>
        <v>0</v>
      </c>
    </row>
    <row r="14" spans="1:197">
      <c r="A14" s="37">
        <v>630047</v>
      </c>
      <c r="B14" s="37">
        <v>4021</v>
      </c>
      <c r="C14" s="38" t="s">
        <v>30</v>
      </c>
      <c r="D14" s="52">
        <f t="shared" si="0"/>
        <v>0</v>
      </c>
      <c r="E14" s="49">
        <f t="shared" si="1"/>
        <v>0</v>
      </c>
      <c r="F14" s="52">
        <f>'МТР (факт)'!B6</f>
        <v>0</v>
      </c>
      <c r="G14" s="49">
        <f>'МТР (факт)'!C6</f>
        <v>0</v>
      </c>
      <c r="H14" s="52">
        <f>'МТР (факт)'!D6</f>
        <v>0</v>
      </c>
      <c r="I14" s="49">
        <f>'МТР (факт)'!E6</f>
        <v>0</v>
      </c>
      <c r="J14" s="49">
        <f>'МТР (факт)'!F6</f>
        <v>0</v>
      </c>
      <c r="K14" s="49">
        <f>'МТР (факт)'!G6</f>
        <v>0</v>
      </c>
      <c r="L14" s="49">
        <f>'МТР (факт)'!H6</f>
        <v>0</v>
      </c>
      <c r="M14" s="49">
        <f>'МТР (факт)'!I6</f>
        <v>0</v>
      </c>
      <c r="N14" s="52">
        <f t="shared" si="2"/>
        <v>0</v>
      </c>
      <c r="O14" s="49">
        <f t="shared" si="3"/>
        <v>0</v>
      </c>
      <c r="P14" s="52">
        <f>'МТР (факт)'!J6</f>
        <v>0</v>
      </c>
      <c r="Q14" s="49">
        <f>'МТР (факт)'!K6</f>
        <v>0</v>
      </c>
      <c r="R14" s="52">
        <f>'МТР (факт)'!L6</f>
        <v>0</v>
      </c>
      <c r="S14" s="49">
        <f>'МТР (факт)'!M6</f>
        <v>0</v>
      </c>
      <c r="T14" s="52">
        <f>'МТР (факт)'!N6</f>
        <v>0</v>
      </c>
      <c r="U14" s="49">
        <f>'МТР (факт)'!O6</f>
        <v>0</v>
      </c>
      <c r="V14" s="52">
        <f t="shared" si="4"/>
        <v>0</v>
      </c>
      <c r="W14" s="49">
        <f t="shared" si="5"/>
        <v>0</v>
      </c>
      <c r="X14" s="52">
        <f>'МТР (факт)'!P6</f>
        <v>0</v>
      </c>
      <c r="Y14" s="49">
        <f>'МТР (факт)'!Q6</f>
        <v>0</v>
      </c>
      <c r="Z14" s="52">
        <f>'МТР (факт)'!R6</f>
        <v>0</v>
      </c>
      <c r="AA14" s="49">
        <f>'МТР (факт)'!S6</f>
        <v>0</v>
      </c>
      <c r="AB14" s="52">
        <f>'МТР (факт)'!T6</f>
        <v>0</v>
      </c>
      <c r="AC14" s="49">
        <f>'МТР (факт)'!U6</f>
        <v>0</v>
      </c>
      <c r="AD14" s="52">
        <f>'МТР (факт)'!V6</f>
        <v>0</v>
      </c>
      <c r="AE14" s="49">
        <f>'МТР (факт)'!W6</f>
        <v>0</v>
      </c>
      <c r="AF14" s="52">
        <f t="shared" si="6"/>
        <v>0</v>
      </c>
      <c r="AG14" s="49">
        <f t="shared" si="7"/>
        <v>0</v>
      </c>
      <c r="AH14" s="52">
        <f>'МТР (факт)'!X6</f>
        <v>0</v>
      </c>
      <c r="AI14" s="49">
        <f>'МТР (факт)'!Y6</f>
        <v>0</v>
      </c>
      <c r="AJ14" s="52">
        <f>'МТР (факт)'!Z6</f>
        <v>0</v>
      </c>
      <c r="AK14" s="49">
        <f>'МТР (факт)'!AA6</f>
        <v>0</v>
      </c>
      <c r="AL14" s="52">
        <f>'МТР (факт)'!AB6</f>
        <v>0</v>
      </c>
      <c r="AM14" s="49">
        <f>'МТР (факт)'!AC6</f>
        <v>0</v>
      </c>
      <c r="AN14" s="52">
        <f>'МТР (факт)'!AD6</f>
        <v>0</v>
      </c>
      <c r="AO14" s="49">
        <f>'МТР (факт)'!AE6</f>
        <v>0</v>
      </c>
      <c r="AP14" s="52">
        <f>'МТР (факт)'!AF6</f>
        <v>0</v>
      </c>
      <c r="AQ14" s="49">
        <f>'МТР (факт)'!AG6</f>
        <v>0</v>
      </c>
      <c r="AR14" s="52">
        <f>'МТР (факт)'!AH6</f>
        <v>0</v>
      </c>
      <c r="AS14" s="49">
        <f>'МТР (факт)'!AI6</f>
        <v>0</v>
      </c>
      <c r="AT14" s="52">
        <f t="shared" si="8"/>
        <v>0</v>
      </c>
      <c r="AU14" s="49">
        <f t="shared" si="9"/>
        <v>0</v>
      </c>
      <c r="AV14" s="52">
        <f>'МТР (факт)'!AJ6</f>
        <v>0</v>
      </c>
      <c r="AW14" s="49">
        <f>'МТР (факт)'!AK6</f>
        <v>0</v>
      </c>
      <c r="AX14" s="52">
        <f>'МТР (факт)'!AL6</f>
        <v>0</v>
      </c>
      <c r="AY14" s="49">
        <f>'МТР (факт)'!AM6</f>
        <v>0</v>
      </c>
      <c r="AZ14" s="52">
        <f t="shared" si="10"/>
        <v>0</v>
      </c>
      <c r="BA14" s="49">
        <f t="shared" si="11"/>
        <v>0</v>
      </c>
      <c r="BB14" s="52">
        <f>'МТР (факт)'!AN6</f>
        <v>0</v>
      </c>
      <c r="BC14" s="49">
        <f>'МТР (факт)'!AO6</f>
        <v>0</v>
      </c>
      <c r="BD14" s="52">
        <f>'МТР (факт)'!AP6</f>
        <v>0</v>
      </c>
      <c r="BE14" s="49">
        <f>'МТР (факт)'!AQ6</f>
        <v>0</v>
      </c>
      <c r="BF14" s="52">
        <f>'МТР (факт)'!AR6</f>
        <v>0</v>
      </c>
      <c r="BG14" s="49">
        <f>'МТР (факт)'!AS6</f>
        <v>0</v>
      </c>
      <c r="BH14" s="52">
        <f>'МТР (факт)'!AT6</f>
        <v>0</v>
      </c>
      <c r="BI14" s="49">
        <f>'МТР (факт)'!AU6</f>
        <v>0</v>
      </c>
      <c r="BJ14" s="52">
        <f>'МТР (факт)'!AV6</f>
        <v>0</v>
      </c>
      <c r="BK14" s="49">
        <f>'МТР (факт)'!AW6</f>
        <v>0</v>
      </c>
      <c r="BL14" s="52">
        <f>'МТР (факт)'!AX6</f>
        <v>0</v>
      </c>
      <c r="BM14" s="49">
        <f>'МТР (факт)'!AY6</f>
        <v>0</v>
      </c>
      <c r="BN14" s="49">
        <f>'МТР (факт)'!AZ6</f>
        <v>0</v>
      </c>
      <c r="BO14" s="49">
        <f>'МТР (факт)'!BA6</f>
        <v>0</v>
      </c>
      <c r="BP14" s="52">
        <f t="shared" si="12"/>
        <v>0</v>
      </c>
      <c r="BQ14" s="49">
        <f t="shared" si="13"/>
        <v>0</v>
      </c>
      <c r="BR14" s="52">
        <f>'МТР (факт)'!BB6</f>
        <v>0</v>
      </c>
      <c r="BS14" s="49">
        <f>'МТР (факт)'!BC6</f>
        <v>0</v>
      </c>
      <c r="BT14" s="52">
        <f>'МТР (факт)'!BD6</f>
        <v>0</v>
      </c>
      <c r="BU14" s="49">
        <f>'МТР (факт)'!BE6</f>
        <v>0</v>
      </c>
      <c r="BV14" s="52">
        <f>'МТР (факт)'!BF6</f>
        <v>0</v>
      </c>
      <c r="BW14" s="49">
        <f>'МТР (факт)'!BG6</f>
        <v>0</v>
      </c>
      <c r="BX14" s="52">
        <f t="shared" si="14"/>
        <v>0</v>
      </c>
      <c r="BY14" s="49">
        <f t="shared" si="15"/>
        <v>0</v>
      </c>
      <c r="BZ14" s="52">
        <f>'МТР (факт)'!BH6</f>
        <v>0</v>
      </c>
      <c r="CA14" s="49">
        <f>'МТР (факт)'!BI6</f>
        <v>0</v>
      </c>
      <c r="CB14" s="52">
        <f>'МТР (факт)'!BJ6</f>
        <v>0</v>
      </c>
      <c r="CC14" s="49">
        <f>'МТР (факт)'!BK6</f>
        <v>0</v>
      </c>
      <c r="CD14" s="49">
        <f>'МТР (факт)'!BL6</f>
        <v>0</v>
      </c>
      <c r="CE14" s="49">
        <f>'МТР (факт)'!BM6</f>
        <v>0</v>
      </c>
      <c r="CF14" s="49">
        <f>'МТР (факт)'!BN6</f>
        <v>0</v>
      </c>
      <c r="CG14" s="49">
        <f>'МТР (факт)'!BO6</f>
        <v>0</v>
      </c>
      <c r="CH14" s="52">
        <f t="shared" si="16"/>
        <v>0</v>
      </c>
      <c r="CI14" s="49">
        <f t="shared" si="17"/>
        <v>0</v>
      </c>
      <c r="CJ14" s="52">
        <f>'МТР (факт)'!BP6</f>
        <v>0</v>
      </c>
      <c r="CK14" s="49">
        <f>'МТР (факт)'!BQ6</f>
        <v>0</v>
      </c>
      <c r="CL14" s="52">
        <f>'МТР (факт)'!BR6</f>
        <v>0</v>
      </c>
      <c r="CM14" s="49">
        <f>'МТР (факт)'!BS6</f>
        <v>0</v>
      </c>
      <c r="CN14" s="52">
        <f>'МТР (факт)'!BT6</f>
        <v>0</v>
      </c>
      <c r="CO14" s="49">
        <f>'МТР (факт)'!BU6</f>
        <v>0</v>
      </c>
      <c r="CP14" s="52">
        <f>'МТР (факт)'!BV6</f>
        <v>0</v>
      </c>
      <c r="CQ14" s="49">
        <f>'МТР (факт)'!BW6</f>
        <v>0</v>
      </c>
      <c r="CR14" s="49">
        <f>'МТР (факт)'!BX6</f>
        <v>0</v>
      </c>
      <c r="CS14" s="49">
        <f>'МТР (факт)'!BY6</f>
        <v>0</v>
      </c>
      <c r="CT14" s="49">
        <f>'МТР (факт)'!BZ6</f>
        <v>0</v>
      </c>
      <c r="CU14" s="49">
        <f>'МТР (факт)'!CA6</f>
        <v>0</v>
      </c>
      <c r="CV14" s="49">
        <f>'МТР (факт)'!CB6</f>
        <v>0</v>
      </c>
      <c r="CW14" s="49">
        <f>'МТР (факт)'!CC6</f>
        <v>0</v>
      </c>
      <c r="CX14" s="49">
        <f>'МТР (факт)'!CD6</f>
        <v>0</v>
      </c>
      <c r="CY14" s="49">
        <f>'МТР (факт)'!CE6</f>
        <v>0</v>
      </c>
      <c r="CZ14" s="52">
        <f t="shared" si="18"/>
        <v>0</v>
      </c>
      <c r="DA14" s="49">
        <f t="shared" si="19"/>
        <v>0</v>
      </c>
      <c r="DB14" s="52">
        <f>'МТР (факт)'!CF6</f>
        <v>0</v>
      </c>
      <c r="DC14" s="49">
        <f>'МТР (факт)'!CG6</f>
        <v>0</v>
      </c>
      <c r="DD14" s="52">
        <f>'МТР (факт)'!CH6</f>
        <v>0</v>
      </c>
      <c r="DE14" s="49">
        <f>'МТР (факт)'!CI6</f>
        <v>0</v>
      </c>
      <c r="DF14" s="52">
        <f>'МТР (факт)'!CJ6</f>
        <v>0</v>
      </c>
      <c r="DG14" s="49">
        <f>'МТР (факт)'!CK6</f>
        <v>0</v>
      </c>
      <c r="DH14" s="52">
        <f>'МТР (факт)'!CL6</f>
        <v>0</v>
      </c>
      <c r="DI14" s="49">
        <f>'МТР (факт)'!CM6</f>
        <v>0</v>
      </c>
      <c r="DJ14" s="52">
        <f>'МТР (факт)'!CN6</f>
        <v>0</v>
      </c>
      <c r="DK14" s="49">
        <f>'МТР (факт)'!CO6</f>
        <v>0</v>
      </c>
      <c r="DL14" s="52">
        <f>'МТР (факт)'!CP6</f>
        <v>0</v>
      </c>
      <c r="DM14" s="49">
        <f>'МТР (факт)'!CQ6</f>
        <v>0</v>
      </c>
      <c r="DN14" s="52">
        <f>'МТР (факт)'!CR6</f>
        <v>0</v>
      </c>
      <c r="DO14" s="49">
        <f>'МТР (факт)'!CS6</f>
        <v>0</v>
      </c>
      <c r="DP14" s="52">
        <f>'МТР (факт)'!CT6</f>
        <v>0</v>
      </c>
      <c r="DQ14" s="49">
        <f>'МТР (факт)'!CU6</f>
        <v>0</v>
      </c>
      <c r="DR14" s="52">
        <f>'МТР (факт)'!CV6</f>
        <v>0</v>
      </c>
      <c r="DS14" s="49">
        <f>'МТР (факт)'!CW6</f>
        <v>0</v>
      </c>
      <c r="DT14" s="52">
        <f>'МТР (факт)'!CX6</f>
        <v>0</v>
      </c>
      <c r="DU14" s="49">
        <f>'МТР (факт)'!CY6</f>
        <v>0</v>
      </c>
      <c r="DV14" s="52">
        <f>'МТР (факт)'!CZ6</f>
        <v>0</v>
      </c>
      <c r="DW14" s="49">
        <f>'МТР (факт)'!DA6</f>
        <v>0</v>
      </c>
      <c r="DX14" s="52">
        <f>'МТР (факт)'!DB6</f>
        <v>0</v>
      </c>
      <c r="DY14" s="49">
        <f>'МТР (факт)'!DC6</f>
        <v>0</v>
      </c>
      <c r="DZ14" s="52">
        <f>'МТР (факт)'!DD6</f>
        <v>0</v>
      </c>
      <c r="EA14" s="49">
        <f>'МТР (факт)'!DE6</f>
        <v>0</v>
      </c>
      <c r="EB14" s="52">
        <f>'МТР (факт)'!DF6</f>
        <v>0</v>
      </c>
      <c r="EC14" s="49">
        <f>'МТР (факт)'!DG6</f>
        <v>0</v>
      </c>
      <c r="ED14" s="49">
        <f>'МТР (факт)'!DH6</f>
        <v>0</v>
      </c>
      <c r="EE14" s="49">
        <f>'МТР (факт)'!DI6</f>
        <v>0</v>
      </c>
      <c r="EF14" s="49">
        <f>'МТР (факт)'!DJ6</f>
        <v>0</v>
      </c>
      <c r="EG14" s="49">
        <f>'МТР (факт)'!DK6</f>
        <v>0</v>
      </c>
      <c r="EH14" s="52">
        <f>'МТР (факт)'!DL6</f>
        <v>0</v>
      </c>
      <c r="EI14" s="49">
        <f>'МТР (факт)'!DM6</f>
        <v>0</v>
      </c>
      <c r="EJ14" s="49">
        <f>'МТР (факт)'!DN6</f>
        <v>0</v>
      </c>
      <c r="EK14" s="49">
        <f>'МТР (факт)'!DO6</f>
        <v>0</v>
      </c>
      <c r="EL14" s="49">
        <f>'МТР (факт)'!DP6</f>
        <v>0</v>
      </c>
      <c r="EM14" s="49">
        <f>'МТР (факт)'!DQ6</f>
        <v>0</v>
      </c>
      <c r="EN14" s="49">
        <f>'МТР (факт)'!DR6</f>
        <v>0</v>
      </c>
      <c r="EO14" s="49">
        <f>'МТР (факт)'!DS6</f>
        <v>0</v>
      </c>
      <c r="EP14" s="49">
        <f>'МТР (факт)'!DT6</f>
        <v>0</v>
      </c>
      <c r="EQ14" s="49">
        <f>'МТР (факт)'!DU6</f>
        <v>0</v>
      </c>
      <c r="ER14" s="49">
        <f>'МТР (факт)'!DV6</f>
        <v>0</v>
      </c>
      <c r="ES14" s="49">
        <f>'МТР (факт)'!DW6</f>
        <v>0</v>
      </c>
      <c r="ET14" s="49">
        <f>'МТР (факт)'!DX6</f>
        <v>0</v>
      </c>
      <c r="EU14" s="49">
        <f>'МТР (факт)'!DY6</f>
        <v>0</v>
      </c>
      <c r="EV14" s="52">
        <f t="shared" si="20"/>
        <v>0</v>
      </c>
      <c r="EW14" s="160">
        <f t="shared" si="21"/>
        <v>0</v>
      </c>
      <c r="EX14" s="52">
        <f>'МТР (факт)'!DZ6</f>
        <v>0</v>
      </c>
      <c r="EY14" s="49">
        <f>'МТР (факт)'!EA6</f>
        <v>0</v>
      </c>
      <c r="EZ14" s="52">
        <f>'МТР (факт)'!EB6</f>
        <v>0</v>
      </c>
      <c r="FA14" s="49">
        <f>'МТР (факт)'!EC6</f>
        <v>0</v>
      </c>
      <c r="FB14" s="52">
        <f t="shared" si="22"/>
        <v>0</v>
      </c>
      <c r="FC14" s="49">
        <f t="shared" si="23"/>
        <v>0</v>
      </c>
      <c r="FD14" s="52">
        <f>'МТР (факт)'!ED6</f>
        <v>0</v>
      </c>
      <c r="FE14" s="49">
        <f>'МТР (факт)'!EE6</f>
        <v>0</v>
      </c>
      <c r="FF14" s="52">
        <f>'МТР (факт)'!EF6</f>
        <v>0</v>
      </c>
      <c r="FG14" s="49">
        <f>'МТР (факт)'!EG6</f>
        <v>0</v>
      </c>
      <c r="FH14" s="52">
        <f>'МТР (факт)'!EH6</f>
        <v>0</v>
      </c>
      <c r="FI14" s="49">
        <f>'МТР (факт)'!EI6</f>
        <v>0</v>
      </c>
      <c r="FJ14" s="52">
        <f>'МТР (факт)'!EJ6</f>
        <v>0</v>
      </c>
      <c r="FK14" s="49">
        <f>'МТР (факт)'!EK6</f>
        <v>0</v>
      </c>
      <c r="FL14" s="52">
        <f>'МТР (факт)'!EL6</f>
        <v>0</v>
      </c>
      <c r="FM14" s="49">
        <f>'МТР (факт)'!EM6</f>
        <v>0</v>
      </c>
      <c r="FN14" s="49">
        <f>'МТР (факт)'!EN6</f>
        <v>0</v>
      </c>
      <c r="FO14" s="49">
        <f>'МТР (факт)'!EO6</f>
        <v>0</v>
      </c>
      <c r="FP14" s="49">
        <f>'МТР (факт)'!EP6</f>
        <v>0</v>
      </c>
      <c r="FQ14" s="49">
        <f>'МТР (факт)'!EQ6</f>
        <v>0</v>
      </c>
      <c r="FR14" s="52">
        <f t="shared" si="24"/>
        <v>0</v>
      </c>
      <c r="FS14" s="49">
        <f t="shared" si="25"/>
        <v>0</v>
      </c>
      <c r="FT14" s="52">
        <f>'МТР (факт)'!ER6</f>
        <v>0</v>
      </c>
      <c r="FU14" s="49">
        <f>'МТР (факт)'!ES6</f>
        <v>0</v>
      </c>
      <c r="FV14" s="52">
        <f>'МТР (факт)'!ET6</f>
        <v>0</v>
      </c>
      <c r="FW14" s="49">
        <f>'МТР (факт)'!EU6</f>
        <v>0</v>
      </c>
      <c r="FX14" s="49">
        <f>'МТР (факт)'!EV6</f>
        <v>0</v>
      </c>
      <c r="FY14" s="49">
        <f>'МТР (факт)'!EW6</f>
        <v>0</v>
      </c>
      <c r="FZ14" s="52">
        <f t="shared" si="26"/>
        <v>0</v>
      </c>
      <c r="GA14" s="49">
        <f t="shared" si="27"/>
        <v>0</v>
      </c>
      <c r="GB14" s="52">
        <f>'МТР (факт)'!EX6</f>
        <v>0</v>
      </c>
      <c r="GC14" s="49">
        <f>'МТР (факт)'!EY6</f>
        <v>0</v>
      </c>
      <c r="GD14" s="49">
        <f>'МТР (факт)'!EZ6</f>
        <v>0</v>
      </c>
      <c r="GE14" s="49">
        <f>'МТР (факт)'!FA6</f>
        <v>0</v>
      </c>
      <c r="GF14" s="52">
        <f t="shared" si="28"/>
        <v>0</v>
      </c>
      <c r="GG14" s="49">
        <f t="shared" si="29"/>
        <v>0</v>
      </c>
      <c r="GH14" s="52">
        <f>'МТР (факт)'!FB6</f>
        <v>0</v>
      </c>
      <c r="GI14" s="49">
        <f>'МТР (факт)'!FC6</f>
        <v>0</v>
      </c>
      <c r="GJ14" s="52">
        <f>'МТР (факт)'!FD6</f>
        <v>0</v>
      </c>
      <c r="GK14" s="49">
        <f>'МТР (факт)'!FE6</f>
        <v>0</v>
      </c>
      <c r="GL14" s="52">
        <f>'МТР (факт)'!FF6</f>
        <v>0</v>
      </c>
      <c r="GM14" s="49">
        <f>'МТР (факт)'!FG6</f>
        <v>0</v>
      </c>
      <c r="GN14" s="52">
        <f t="shared" si="30"/>
        <v>0</v>
      </c>
      <c r="GO14" s="49">
        <f t="shared" si="31"/>
        <v>0</v>
      </c>
    </row>
    <row r="15" spans="1:197">
      <c r="A15" s="37">
        <v>630048</v>
      </c>
      <c r="B15" s="37">
        <v>4022</v>
      </c>
      <c r="C15" s="38" t="s">
        <v>31</v>
      </c>
      <c r="D15" s="52">
        <f t="shared" si="0"/>
        <v>0</v>
      </c>
      <c r="E15" s="49">
        <f t="shared" si="1"/>
        <v>0</v>
      </c>
      <c r="F15" s="52">
        <f>'МТР (факт)'!B7</f>
        <v>0</v>
      </c>
      <c r="G15" s="49">
        <f>'МТР (факт)'!C7</f>
        <v>0</v>
      </c>
      <c r="H15" s="52">
        <f>'МТР (факт)'!D7</f>
        <v>0</v>
      </c>
      <c r="I15" s="49">
        <f>'МТР (факт)'!E7</f>
        <v>0</v>
      </c>
      <c r="J15" s="49">
        <f>'МТР (факт)'!F7</f>
        <v>0</v>
      </c>
      <c r="K15" s="49">
        <f>'МТР (факт)'!G7</f>
        <v>0</v>
      </c>
      <c r="L15" s="49">
        <f>'МТР (факт)'!H7</f>
        <v>0</v>
      </c>
      <c r="M15" s="49">
        <f>'МТР (факт)'!I7</f>
        <v>0</v>
      </c>
      <c r="N15" s="52">
        <f t="shared" si="2"/>
        <v>0</v>
      </c>
      <c r="O15" s="49">
        <f t="shared" si="3"/>
        <v>0</v>
      </c>
      <c r="P15" s="52">
        <f>'МТР (факт)'!J7</f>
        <v>0</v>
      </c>
      <c r="Q15" s="49">
        <f>'МТР (факт)'!K7</f>
        <v>0</v>
      </c>
      <c r="R15" s="52">
        <f>'МТР (факт)'!L7</f>
        <v>0</v>
      </c>
      <c r="S15" s="49">
        <f>'МТР (факт)'!M7</f>
        <v>0</v>
      </c>
      <c r="T15" s="52">
        <f>'МТР (факт)'!N7</f>
        <v>0</v>
      </c>
      <c r="U15" s="49">
        <f>'МТР (факт)'!O7</f>
        <v>0</v>
      </c>
      <c r="V15" s="52">
        <f t="shared" si="4"/>
        <v>0</v>
      </c>
      <c r="W15" s="49">
        <f t="shared" si="5"/>
        <v>0</v>
      </c>
      <c r="X15" s="52">
        <f>'МТР (факт)'!P7</f>
        <v>0</v>
      </c>
      <c r="Y15" s="49">
        <f>'МТР (факт)'!Q7</f>
        <v>0</v>
      </c>
      <c r="Z15" s="52">
        <f>'МТР (факт)'!R7</f>
        <v>0</v>
      </c>
      <c r="AA15" s="49">
        <f>'МТР (факт)'!S7</f>
        <v>0</v>
      </c>
      <c r="AB15" s="52">
        <f>'МТР (факт)'!T7</f>
        <v>0</v>
      </c>
      <c r="AC15" s="49">
        <f>'МТР (факт)'!U7</f>
        <v>0</v>
      </c>
      <c r="AD15" s="52">
        <f>'МТР (факт)'!V7</f>
        <v>0</v>
      </c>
      <c r="AE15" s="49">
        <f>'МТР (факт)'!W7</f>
        <v>0</v>
      </c>
      <c r="AF15" s="52">
        <f t="shared" si="6"/>
        <v>0</v>
      </c>
      <c r="AG15" s="49">
        <f t="shared" si="7"/>
        <v>0</v>
      </c>
      <c r="AH15" s="52">
        <f>'МТР (факт)'!X7</f>
        <v>0</v>
      </c>
      <c r="AI15" s="49">
        <f>'МТР (факт)'!Y7</f>
        <v>0</v>
      </c>
      <c r="AJ15" s="52">
        <f>'МТР (факт)'!Z7</f>
        <v>0</v>
      </c>
      <c r="AK15" s="49">
        <f>'МТР (факт)'!AA7</f>
        <v>0</v>
      </c>
      <c r="AL15" s="52">
        <f>'МТР (факт)'!AB7</f>
        <v>0</v>
      </c>
      <c r="AM15" s="49">
        <f>'МТР (факт)'!AC7</f>
        <v>0</v>
      </c>
      <c r="AN15" s="52">
        <f>'МТР (факт)'!AD7</f>
        <v>0</v>
      </c>
      <c r="AO15" s="49">
        <f>'МТР (факт)'!AE7</f>
        <v>0</v>
      </c>
      <c r="AP15" s="52">
        <f>'МТР (факт)'!AF7</f>
        <v>0</v>
      </c>
      <c r="AQ15" s="49">
        <f>'МТР (факт)'!AG7</f>
        <v>0</v>
      </c>
      <c r="AR15" s="52">
        <f>'МТР (факт)'!AH7</f>
        <v>0</v>
      </c>
      <c r="AS15" s="49">
        <f>'МТР (факт)'!AI7</f>
        <v>0</v>
      </c>
      <c r="AT15" s="52">
        <f t="shared" si="8"/>
        <v>0</v>
      </c>
      <c r="AU15" s="49">
        <f t="shared" si="9"/>
        <v>0</v>
      </c>
      <c r="AV15" s="52">
        <f>'МТР (факт)'!AJ7</f>
        <v>0</v>
      </c>
      <c r="AW15" s="49">
        <f>'МТР (факт)'!AK7</f>
        <v>0</v>
      </c>
      <c r="AX15" s="52">
        <f>'МТР (факт)'!AL7</f>
        <v>0</v>
      </c>
      <c r="AY15" s="49">
        <f>'МТР (факт)'!AM7</f>
        <v>0</v>
      </c>
      <c r="AZ15" s="52">
        <f t="shared" si="10"/>
        <v>0</v>
      </c>
      <c r="BA15" s="49">
        <f t="shared" si="11"/>
        <v>0</v>
      </c>
      <c r="BB15" s="52">
        <f>'МТР (факт)'!AN7</f>
        <v>0</v>
      </c>
      <c r="BC15" s="49">
        <f>'МТР (факт)'!AO7</f>
        <v>0</v>
      </c>
      <c r="BD15" s="52">
        <f>'МТР (факт)'!AP7</f>
        <v>0</v>
      </c>
      <c r="BE15" s="49">
        <f>'МТР (факт)'!AQ7</f>
        <v>0</v>
      </c>
      <c r="BF15" s="52">
        <f>'МТР (факт)'!AR7</f>
        <v>0</v>
      </c>
      <c r="BG15" s="49">
        <f>'МТР (факт)'!AS7</f>
        <v>0</v>
      </c>
      <c r="BH15" s="52">
        <f>'МТР (факт)'!AT7</f>
        <v>0</v>
      </c>
      <c r="BI15" s="49">
        <f>'МТР (факт)'!AU7</f>
        <v>0</v>
      </c>
      <c r="BJ15" s="52">
        <f>'МТР (факт)'!AV7</f>
        <v>0</v>
      </c>
      <c r="BK15" s="49">
        <f>'МТР (факт)'!AW7</f>
        <v>0</v>
      </c>
      <c r="BL15" s="52">
        <f>'МТР (факт)'!AX7</f>
        <v>0</v>
      </c>
      <c r="BM15" s="49">
        <f>'МТР (факт)'!AY7</f>
        <v>0</v>
      </c>
      <c r="BN15" s="49">
        <f>'МТР (факт)'!AZ7</f>
        <v>0</v>
      </c>
      <c r="BO15" s="49">
        <f>'МТР (факт)'!BA7</f>
        <v>0</v>
      </c>
      <c r="BP15" s="52">
        <f t="shared" si="12"/>
        <v>0</v>
      </c>
      <c r="BQ15" s="49">
        <f t="shared" si="13"/>
        <v>0</v>
      </c>
      <c r="BR15" s="52">
        <f>'МТР (факт)'!BB7</f>
        <v>0</v>
      </c>
      <c r="BS15" s="49">
        <f>'МТР (факт)'!BC7</f>
        <v>0</v>
      </c>
      <c r="BT15" s="52">
        <f>'МТР (факт)'!BD7</f>
        <v>0</v>
      </c>
      <c r="BU15" s="49">
        <f>'МТР (факт)'!BE7</f>
        <v>0</v>
      </c>
      <c r="BV15" s="52">
        <f>'МТР (факт)'!BF7</f>
        <v>0</v>
      </c>
      <c r="BW15" s="49">
        <f>'МТР (факт)'!BG7</f>
        <v>0</v>
      </c>
      <c r="BX15" s="52">
        <f t="shared" si="14"/>
        <v>0</v>
      </c>
      <c r="BY15" s="49">
        <f t="shared" si="15"/>
        <v>0</v>
      </c>
      <c r="BZ15" s="52">
        <f>'МТР (факт)'!BH7</f>
        <v>0</v>
      </c>
      <c r="CA15" s="49">
        <f>'МТР (факт)'!BI7</f>
        <v>0</v>
      </c>
      <c r="CB15" s="52">
        <f>'МТР (факт)'!BJ7</f>
        <v>0</v>
      </c>
      <c r="CC15" s="49">
        <f>'МТР (факт)'!BK7</f>
        <v>0</v>
      </c>
      <c r="CD15" s="49">
        <f>'МТР (факт)'!BL7</f>
        <v>0</v>
      </c>
      <c r="CE15" s="49">
        <f>'МТР (факт)'!BM7</f>
        <v>0</v>
      </c>
      <c r="CF15" s="49">
        <f>'МТР (факт)'!BN7</f>
        <v>0</v>
      </c>
      <c r="CG15" s="49">
        <f>'МТР (факт)'!BO7</f>
        <v>0</v>
      </c>
      <c r="CH15" s="52">
        <f t="shared" si="16"/>
        <v>0</v>
      </c>
      <c r="CI15" s="49">
        <f t="shared" si="17"/>
        <v>0</v>
      </c>
      <c r="CJ15" s="52">
        <f>'МТР (факт)'!BP7</f>
        <v>0</v>
      </c>
      <c r="CK15" s="49">
        <f>'МТР (факт)'!BQ7</f>
        <v>0</v>
      </c>
      <c r="CL15" s="52">
        <f>'МТР (факт)'!BR7</f>
        <v>0</v>
      </c>
      <c r="CM15" s="49">
        <f>'МТР (факт)'!BS7</f>
        <v>0</v>
      </c>
      <c r="CN15" s="52">
        <f>'МТР (факт)'!BT7</f>
        <v>0</v>
      </c>
      <c r="CO15" s="49">
        <f>'МТР (факт)'!BU7</f>
        <v>0</v>
      </c>
      <c r="CP15" s="52">
        <f>'МТР (факт)'!BV7</f>
        <v>0</v>
      </c>
      <c r="CQ15" s="49">
        <f>'МТР (факт)'!BW7</f>
        <v>0</v>
      </c>
      <c r="CR15" s="49">
        <f>'МТР (факт)'!BX7</f>
        <v>0</v>
      </c>
      <c r="CS15" s="49">
        <f>'МТР (факт)'!BY7</f>
        <v>0</v>
      </c>
      <c r="CT15" s="49">
        <f>'МТР (факт)'!BZ7</f>
        <v>0</v>
      </c>
      <c r="CU15" s="49">
        <f>'МТР (факт)'!CA7</f>
        <v>0</v>
      </c>
      <c r="CV15" s="49">
        <f>'МТР (факт)'!CB7</f>
        <v>0</v>
      </c>
      <c r="CW15" s="49">
        <f>'МТР (факт)'!CC7</f>
        <v>0</v>
      </c>
      <c r="CX15" s="49">
        <f>'МТР (факт)'!CD7</f>
        <v>0</v>
      </c>
      <c r="CY15" s="49">
        <f>'МТР (факт)'!CE7</f>
        <v>0</v>
      </c>
      <c r="CZ15" s="52">
        <f t="shared" si="18"/>
        <v>0</v>
      </c>
      <c r="DA15" s="49">
        <f t="shared" si="19"/>
        <v>0</v>
      </c>
      <c r="DB15" s="52">
        <f>'МТР (факт)'!CF7</f>
        <v>0</v>
      </c>
      <c r="DC15" s="49">
        <f>'МТР (факт)'!CG7</f>
        <v>0</v>
      </c>
      <c r="DD15" s="52">
        <f>'МТР (факт)'!CH7</f>
        <v>0</v>
      </c>
      <c r="DE15" s="49">
        <f>'МТР (факт)'!CI7</f>
        <v>0</v>
      </c>
      <c r="DF15" s="52">
        <f>'МТР (факт)'!CJ7</f>
        <v>0</v>
      </c>
      <c r="DG15" s="49">
        <f>'МТР (факт)'!CK7</f>
        <v>0</v>
      </c>
      <c r="DH15" s="52">
        <f>'МТР (факт)'!CL7</f>
        <v>0</v>
      </c>
      <c r="DI15" s="49">
        <f>'МТР (факт)'!CM7</f>
        <v>0</v>
      </c>
      <c r="DJ15" s="52">
        <f>'МТР (факт)'!CN7</f>
        <v>0</v>
      </c>
      <c r="DK15" s="49">
        <f>'МТР (факт)'!CO7</f>
        <v>0</v>
      </c>
      <c r="DL15" s="52">
        <f>'МТР (факт)'!CP7</f>
        <v>0</v>
      </c>
      <c r="DM15" s="49">
        <f>'МТР (факт)'!CQ7</f>
        <v>0</v>
      </c>
      <c r="DN15" s="52">
        <f>'МТР (факт)'!CR7</f>
        <v>0</v>
      </c>
      <c r="DO15" s="49">
        <f>'МТР (факт)'!CS7</f>
        <v>0</v>
      </c>
      <c r="DP15" s="52">
        <f>'МТР (факт)'!CT7</f>
        <v>0</v>
      </c>
      <c r="DQ15" s="49">
        <f>'МТР (факт)'!CU7</f>
        <v>0</v>
      </c>
      <c r="DR15" s="52">
        <f>'МТР (факт)'!CV7</f>
        <v>0</v>
      </c>
      <c r="DS15" s="49">
        <f>'МТР (факт)'!CW7</f>
        <v>0</v>
      </c>
      <c r="DT15" s="52">
        <f>'МТР (факт)'!CX7</f>
        <v>0</v>
      </c>
      <c r="DU15" s="49">
        <f>'МТР (факт)'!CY7</f>
        <v>0</v>
      </c>
      <c r="DV15" s="52">
        <f>'МТР (факт)'!CZ7</f>
        <v>0</v>
      </c>
      <c r="DW15" s="49">
        <f>'МТР (факт)'!DA7</f>
        <v>0</v>
      </c>
      <c r="DX15" s="52">
        <f>'МТР (факт)'!DB7</f>
        <v>0</v>
      </c>
      <c r="DY15" s="49">
        <f>'МТР (факт)'!DC7</f>
        <v>0</v>
      </c>
      <c r="DZ15" s="52">
        <f>'МТР (факт)'!DD7</f>
        <v>0</v>
      </c>
      <c r="EA15" s="49">
        <f>'МТР (факт)'!DE7</f>
        <v>0</v>
      </c>
      <c r="EB15" s="52">
        <f>'МТР (факт)'!DF7</f>
        <v>0</v>
      </c>
      <c r="EC15" s="49">
        <f>'МТР (факт)'!DG7</f>
        <v>0</v>
      </c>
      <c r="ED15" s="49">
        <f>'МТР (факт)'!DH7</f>
        <v>0</v>
      </c>
      <c r="EE15" s="49">
        <f>'МТР (факт)'!DI7</f>
        <v>0</v>
      </c>
      <c r="EF15" s="49">
        <f>'МТР (факт)'!DJ7</f>
        <v>0</v>
      </c>
      <c r="EG15" s="49">
        <f>'МТР (факт)'!DK7</f>
        <v>0</v>
      </c>
      <c r="EH15" s="52">
        <f>'МТР (факт)'!DL7</f>
        <v>0</v>
      </c>
      <c r="EI15" s="49">
        <f>'МТР (факт)'!DM7</f>
        <v>0</v>
      </c>
      <c r="EJ15" s="49">
        <f>'МТР (факт)'!DN7</f>
        <v>0</v>
      </c>
      <c r="EK15" s="49">
        <f>'МТР (факт)'!DO7</f>
        <v>0</v>
      </c>
      <c r="EL15" s="49">
        <f>'МТР (факт)'!DP7</f>
        <v>0</v>
      </c>
      <c r="EM15" s="49">
        <f>'МТР (факт)'!DQ7</f>
        <v>0</v>
      </c>
      <c r="EN15" s="49">
        <f>'МТР (факт)'!DR7</f>
        <v>0</v>
      </c>
      <c r="EO15" s="49">
        <f>'МТР (факт)'!DS7</f>
        <v>0</v>
      </c>
      <c r="EP15" s="49">
        <f>'МТР (факт)'!DT7</f>
        <v>0</v>
      </c>
      <c r="EQ15" s="49">
        <f>'МТР (факт)'!DU7</f>
        <v>0</v>
      </c>
      <c r="ER15" s="49">
        <f>'МТР (факт)'!DV7</f>
        <v>0</v>
      </c>
      <c r="ES15" s="49">
        <f>'МТР (факт)'!DW7</f>
        <v>0</v>
      </c>
      <c r="ET15" s="49">
        <f>'МТР (факт)'!DX7</f>
        <v>0</v>
      </c>
      <c r="EU15" s="49">
        <f>'МТР (факт)'!DY7</f>
        <v>0</v>
      </c>
      <c r="EV15" s="52">
        <f t="shared" si="20"/>
        <v>0</v>
      </c>
      <c r="EW15" s="160">
        <f t="shared" si="21"/>
        <v>0</v>
      </c>
      <c r="EX15" s="52">
        <f>'МТР (факт)'!DZ7</f>
        <v>0</v>
      </c>
      <c r="EY15" s="49">
        <f>'МТР (факт)'!EA7</f>
        <v>0</v>
      </c>
      <c r="EZ15" s="52">
        <f>'МТР (факт)'!EB7</f>
        <v>0</v>
      </c>
      <c r="FA15" s="49">
        <f>'МТР (факт)'!EC7</f>
        <v>0</v>
      </c>
      <c r="FB15" s="52">
        <f t="shared" si="22"/>
        <v>0</v>
      </c>
      <c r="FC15" s="49">
        <f t="shared" si="23"/>
        <v>0</v>
      </c>
      <c r="FD15" s="52">
        <f>'МТР (факт)'!ED7</f>
        <v>0</v>
      </c>
      <c r="FE15" s="49">
        <f>'МТР (факт)'!EE7</f>
        <v>0</v>
      </c>
      <c r="FF15" s="52">
        <f>'МТР (факт)'!EF7</f>
        <v>0</v>
      </c>
      <c r="FG15" s="49">
        <f>'МТР (факт)'!EG7</f>
        <v>0</v>
      </c>
      <c r="FH15" s="52">
        <f>'МТР (факт)'!EH7</f>
        <v>0</v>
      </c>
      <c r="FI15" s="49">
        <f>'МТР (факт)'!EI7</f>
        <v>0</v>
      </c>
      <c r="FJ15" s="52">
        <f>'МТР (факт)'!EJ7</f>
        <v>0</v>
      </c>
      <c r="FK15" s="49">
        <f>'МТР (факт)'!EK7</f>
        <v>0</v>
      </c>
      <c r="FL15" s="52">
        <f>'МТР (факт)'!EL7</f>
        <v>0</v>
      </c>
      <c r="FM15" s="49">
        <f>'МТР (факт)'!EM7</f>
        <v>0</v>
      </c>
      <c r="FN15" s="49">
        <f>'МТР (факт)'!EN7</f>
        <v>0</v>
      </c>
      <c r="FO15" s="49">
        <f>'МТР (факт)'!EO7</f>
        <v>0</v>
      </c>
      <c r="FP15" s="49">
        <f>'МТР (факт)'!EP7</f>
        <v>0</v>
      </c>
      <c r="FQ15" s="49">
        <f>'МТР (факт)'!EQ7</f>
        <v>0</v>
      </c>
      <c r="FR15" s="52">
        <f t="shared" si="24"/>
        <v>0</v>
      </c>
      <c r="FS15" s="49">
        <f t="shared" si="25"/>
        <v>0</v>
      </c>
      <c r="FT15" s="52">
        <f>'МТР (факт)'!ER7</f>
        <v>0</v>
      </c>
      <c r="FU15" s="49">
        <f>'МТР (факт)'!ES7</f>
        <v>0</v>
      </c>
      <c r="FV15" s="52">
        <f>'МТР (факт)'!ET7</f>
        <v>0</v>
      </c>
      <c r="FW15" s="49">
        <f>'МТР (факт)'!EU7</f>
        <v>0</v>
      </c>
      <c r="FX15" s="49">
        <f>'МТР (факт)'!EV7</f>
        <v>0</v>
      </c>
      <c r="FY15" s="49">
        <f>'МТР (факт)'!EW7</f>
        <v>0</v>
      </c>
      <c r="FZ15" s="52">
        <f t="shared" si="26"/>
        <v>0</v>
      </c>
      <c r="GA15" s="49">
        <f t="shared" si="27"/>
        <v>0</v>
      </c>
      <c r="GB15" s="52">
        <f>'МТР (факт)'!EX7</f>
        <v>0</v>
      </c>
      <c r="GC15" s="49">
        <f>'МТР (факт)'!EY7</f>
        <v>0</v>
      </c>
      <c r="GD15" s="49">
        <f>'МТР (факт)'!EZ7</f>
        <v>0</v>
      </c>
      <c r="GE15" s="49">
        <f>'МТР (факт)'!FA7</f>
        <v>0</v>
      </c>
      <c r="GF15" s="52">
        <f t="shared" si="28"/>
        <v>0</v>
      </c>
      <c r="GG15" s="49">
        <f t="shared" si="29"/>
        <v>0</v>
      </c>
      <c r="GH15" s="52">
        <f>'МТР (факт)'!FB7</f>
        <v>0</v>
      </c>
      <c r="GI15" s="49">
        <f>'МТР (факт)'!FC7</f>
        <v>0</v>
      </c>
      <c r="GJ15" s="52">
        <f>'МТР (факт)'!FD7</f>
        <v>0</v>
      </c>
      <c r="GK15" s="49">
        <f>'МТР (факт)'!FE7</f>
        <v>0</v>
      </c>
      <c r="GL15" s="52">
        <f>'МТР (факт)'!FF7</f>
        <v>0</v>
      </c>
      <c r="GM15" s="49">
        <f>'МТР (факт)'!FG7</f>
        <v>0</v>
      </c>
      <c r="GN15" s="52">
        <f t="shared" si="30"/>
        <v>0</v>
      </c>
      <c r="GO15" s="49">
        <f t="shared" si="31"/>
        <v>0</v>
      </c>
    </row>
    <row r="16" spans="1:197">
      <c r="A16" s="37">
        <v>630049</v>
      </c>
      <c r="B16" s="37">
        <v>4023</v>
      </c>
      <c r="C16" s="38" t="s">
        <v>32</v>
      </c>
      <c r="D16" s="52">
        <f t="shared" si="0"/>
        <v>0</v>
      </c>
      <c r="E16" s="49">
        <f t="shared" si="1"/>
        <v>0</v>
      </c>
      <c r="F16" s="52">
        <f>'МТР (факт)'!B8</f>
        <v>0</v>
      </c>
      <c r="G16" s="49">
        <f>'МТР (факт)'!C8</f>
        <v>0</v>
      </c>
      <c r="H16" s="52">
        <f>'МТР (факт)'!D8</f>
        <v>0</v>
      </c>
      <c r="I16" s="49">
        <f>'МТР (факт)'!E8</f>
        <v>0</v>
      </c>
      <c r="J16" s="49">
        <f>'МТР (факт)'!F8</f>
        <v>0</v>
      </c>
      <c r="K16" s="49">
        <f>'МТР (факт)'!G8</f>
        <v>0</v>
      </c>
      <c r="L16" s="49">
        <f>'МТР (факт)'!H8</f>
        <v>0</v>
      </c>
      <c r="M16" s="49">
        <f>'МТР (факт)'!I8</f>
        <v>0</v>
      </c>
      <c r="N16" s="52">
        <f t="shared" si="2"/>
        <v>0</v>
      </c>
      <c r="O16" s="49">
        <f t="shared" si="3"/>
        <v>0</v>
      </c>
      <c r="P16" s="52">
        <f>'МТР (факт)'!J8</f>
        <v>0</v>
      </c>
      <c r="Q16" s="49">
        <f>'МТР (факт)'!K8</f>
        <v>0</v>
      </c>
      <c r="R16" s="52">
        <f>'МТР (факт)'!L8</f>
        <v>0</v>
      </c>
      <c r="S16" s="49">
        <f>'МТР (факт)'!M8</f>
        <v>0</v>
      </c>
      <c r="T16" s="52">
        <f>'МТР (факт)'!N8</f>
        <v>0</v>
      </c>
      <c r="U16" s="49">
        <f>'МТР (факт)'!O8</f>
        <v>0</v>
      </c>
      <c r="V16" s="52">
        <f t="shared" si="4"/>
        <v>0</v>
      </c>
      <c r="W16" s="49">
        <f t="shared" si="5"/>
        <v>0</v>
      </c>
      <c r="X16" s="52">
        <f>'МТР (факт)'!P8</f>
        <v>0</v>
      </c>
      <c r="Y16" s="49">
        <f>'МТР (факт)'!Q8</f>
        <v>0</v>
      </c>
      <c r="Z16" s="52">
        <f>'МТР (факт)'!R8</f>
        <v>0</v>
      </c>
      <c r="AA16" s="49">
        <f>'МТР (факт)'!S8</f>
        <v>0</v>
      </c>
      <c r="AB16" s="52">
        <f>'МТР (факт)'!T8</f>
        <v>0</v>
      </c>
      <c r="AC16" s="49">
        <f>'МТР (факт)'!U8</f>
        <v>0</v>
      </c>
      <c r="AD16" s="52">
        <f>'МТР (факт)'!V8</f>
        <v>0</v>
      </c>
      <c r="AE16" s="49">
        <f>'МТР (факт)'!W8</f>
        <v>0</v>
      </c>
      <c r="AF16" s="52">
        <f t="shared" si="6"/>
        <v>0</v>
      </c>
      <c r="AG16" s="49">
        <f t="shared" si="7"/>
        <v>0</v>
      </c>
      <c r="AH16" s="52">
        <f>'МТР (факт)'!X8</f>
        <v>0</v>
      </c>
      <c r="AI16" s="49">
        <f>'МТР (факт)'!Y8</f>
        <v>0</v>
      </c>
      <c r="AJ16" s="52">
        <f>'МТР (факт)'!Z8</f>
        <v>0</v>
      </c>
      <c r="AK16" s="49">
        <f>'МТР (факт)'!AA8</f>
        <v>0</v>
      </c>
      <c r="AL16" s="52">
        <f>'МТР (факт)'!AB8</f>
        <v>0</v>
      </c>
      <c r="AM16" s="49">
        <f>'МТР (факт)'!AC8</f>
        <v>0</v>
      </c>
      <c r="AN16" s="52">
        <f>'МТР (факт)'!AD8</f>
        <v>0</v>
      </c>
      <c r="AO16" s="49">
        <f>'МТР (факт)'!AE8</f>
        <v>0</v>
      </c>
      <c r="AP16" s="52">
        <f>'МТР (факт)'!AF8</f>
        <v>0</v>
      </c>
      <c r="AQ16" s="49">
        <f>'МТР (факт)'!AG8</f>
        <v>0</v>
      </c>
      <c r="AR16" s="52">
        <f>'МТР (факт)'!AH8</f>
        <v>0</v>
      </c>
      <c r="AS16" s="49">
        <f>'МТР (факт)'!AI8</f>
        <v>0</v>
      </c>
      <c r="AT16" s="52">
        <f t="shared" si="8"/>
        <v>0</v>
      </c>
      <c r="AU16" s="49">
        <f t="shared" si="9"/>
        <v>0</v>
      </c>
      <c r="AV16" s="52">
        <f>'МТР (факт)'!AJ8</f>
        <v>0</v>
      </c>
      <c r="AW16" s="49">
        <f>'МТР (факт)'!AK8</f>
        <v>0</v>
      </c>
      <c r="AX16" s="52">
        <f>'МТР (факт)'!AL8</f>
        <v>0</v>
      </c>
      <c r="AY16" s="49">
        <f>'МТР (факт)'!AM8</f>
        <v>0</v>
      </c>
      <c r="AZ16" s="52">
        <f t="shared" si="10"/>
        <v>0</v>
      </c>
      <c r="BA16" s="49">
        <f t="shared" si="11"/>
        <v>0</v>
      </c>
      <c r="BB16" s="52">
        <f>'МТР (факт)'!AN8</f>
        <v>0</v>
      </c>
      <c r="BC16" s="49">
        <f>'МТР (факт)'!AO8</f>
        <v>0</v>
      </c>
      <c r="BD16" s="52">
        <f>'МТР (факт)'!AP8</f>
        <v>0</v>
      </c>
      <c r="BE16" s="49">
        <f>'МТР (факт)'!AQ8</f>
        <v>0</v>
      </c>
      <c r="BF16" s="52">
        <f>'МТР (факт)'!AR8</f>
        <v>0</v>
      </c>
      <c r="BG16" s="49">
        <f>'МТР (факт)'!AS8</f>
        <v>0</v>
      </c>
      <c r="BH16" s="52">
        <f>'МТР (факт)'!AT8</f>
        <v>0</v>
      </c>
      <c r="BI16" s="49">
        <f>'МТР (факт)'!AU8</f>
        <v>0</v>
      </c>
      <c r="BJ16" s="52">
        <f>'МТР (факт)'!AV8</f>
        <v>0</v>
      </c>
      <c r="BK16" s="49">
        <f>'МТР (факт)'!AW8</f>
        <v>0</v>
      </c>
      <c r="BL16" s="52">
        <f>'МТР (факт)'!AX8</f>
        <v>0</v>
      </c>
      <c r="BM16" s="49">
        <f>'МТР (факт)'!AY8</f>
        <v>0</v>
      </c>
      <c r="BN16" s="49">
        <f>'МТР (факт)'!AZ8</f>
        <v>0</v>
      </c>
      <c r="BO16" s="49">
        <f>'МТР (факт)'!BA8</f>
        <v>0</v>
      </c>
      <c r="BP16" s="52">
        <f t="shared" si="12"/>
        <v>0</v>
      </c>
      <c r="BQ16" s="49">
        <f t="shared" si="13"/>
        <v>0</v>
      </c>
      <c r="BR16" s="52">
        <f>'МТР (факт)'!BB8</f>
        <v>0</v>
      </c>
      <c r="BS16" s="49">
        <f>'МТР (факт)'!BC8</f>
        <v>0</v>
      </c>
      <c r="BT16" s="52">
        <f>'МТР (факт)'!BD8</f>
        <v>0</v>
      </c>
      <c r="BU16" s="49">
        <f>'МТР (факт)'!BE8</f>
        <v>0</v>
      </c>
      <c r="BV16" s="52">
        <f>'МТР (факт)'!BF8</f>
        <v>0</v>
      </c>
      <c r="BW16" s="49">
        <f>'МТР (факт)'!BG8</f>
        <v>0</v>
      </c>
      <c r="BX16" s="52">
        <f t="shared" si="14"/>
        <v>0</v>
      </c>
      <c r="BY16" s="49">
        <f t="shared" si="15"/>
        <v>0</v>
      </c>
      <c r="BZ16" s="52">
        <f>'МТР (факт)'!BH8</f>
        <v>0</v>
      </c>
      <c r="CA16" s="49">
        <f>'МТР (факт)'!BI8</f>
        <v>0</v>
      </c>
      <c r="CB16" s="52">
        <f>'МТР (факт)'!BJ8</f>
        <v>0</v>
      </c>
      <c r="CC16" s="49">
        <f>'МТР (факт)'!BK8</f>
        <v>0</v>
      </c>
      <c r="CD16" s="49">
        <f>'МТР (факт)'!BL8</f>
        <v>0</v>
      </c>
      <c r="CE16" s="49">
        <f>'МТР (факт)'!BM8</f>
        <v>0</v>
      </c>
      <c r="CF16" s="49">
        <f>'МТР (факт)'!BN8</f>
        <v>0</v>
      </c>
      <c r="CG16" s="49">
        <f>'МТР (факт)'!BO8</f>
        <v>0</v>
      </c>
      <c r="CH16" s="52">
        <f t="shared" si="16"/>
        <v>0</v>
      </c>
      <c r="CI16" s="49">
        <f t="shared" si="17"/>
        <v>0</v>
      </c>
      <c r="CJ16" s="52">
        <f>'МТР (факт)'!BP8</f>
        <v>0</v>
      </c>
      <c r="CK16" s="49">
        <f>'МТР (факт)'!BQ8</f>
        <v>0</v>
      </c>
      <c r="CL16" s="52">
        <f>'МТР (факт)'!BR8</f>
        <v>0</v>
      </c>
      <c r="CM16" s="49">
        <f>'МТР (факт)'!BS8</f>
        <v>0</v>
      </c>
      <c r="CN16" s="52">
        <f>'МТР (факт)'!BT8</f>
        <v>0</v>
      </c>
      <c r="CO16" s="49">
        <f>'МТР (факт)'!BU8</f>
        <v>0</v>
      </c>
      <c r="CP16" s="52">
        <f>'МТР (факт)'!BV8</f>
        <v>0</v>
      </c>
      <c r="CQ16" s="49">
        <f>'МТР (факт)'!BW8</f>
        <v>0</v>
      </c>
      <c r="CR16" s="49">
        <f>'МТР (факт)'!BX8</f>
        <v>0</v>
      </c>
      <c r="CS16" s="49">
        <f>'МТР (факт)'!BY8</f>
        <v>0</v>
      </c>
      <c r="CT16" s="49">
        <f>'МТР (факт)'!BZ8</f>
        <v>0</v>
      </c>
      <c r="CU16" s="49">
        <f>'МТР (факт)'!CA8</f>
        <v>0</v>
      </c>
      <c r="CV16" s="49">
        <f>'МТР (факт)'!CB8</f>
        <v>0</v>
      </c>
      <c r="CW16" s="49">
        <f>'МТР (факт)'!CC8</f>
        <v>0</v>
      </c>
      <c r="CX16" s="49">
        <f>'МТР (факт)'!CD8</f>
        <v>0</v>
      </c>
      <c r="CY16" s="49">
        <f>'МТР (факт)'!CE8</f>
        <v>0</v>
      </c>
      <c r="CZ16" s="52">
        <f t="shared" si="18"/>
        <v>0</v>
      </c>
      <c r="DA16" s="49">
        <f t="shared" si="19"/>
        <v>0</v>
      </c>
      <c r="DB16" s="52">
        <f>'МТР (факт)'!CF8</f>
        <v>0</v>
      </c>
      <c r="DC16" s="49">
        <f>'МТР (факт)'!CG8</f>
        <v>0</v>
      </c>
      <c r="DD16" s="52">
        <f>'МТР (факт)'!CH8</f>
        <v>0</v>
      </c>
      <c r="DE16" s="49">
        <f>'МТР (факт)'!CI8</f>
        <v>0</v>
      </c>
      <c r="DF16" s="52">
        <f>'МТР (факт)'!CJ8</f>
        <v>0</v>
      </c>
      <c r="DG16" s="49">
        <f>'МТР (факт)'!CK8</f>
        <v>0</v>
      </c>
      <c r="DH16" s="52">
        <f>'МТР (факт)'!CL8</f>
        <v>0</v>
      </c>
      <c r="DI16" s="49">
        <f>'МТР (факт)'!CM8</f>
        <v>0</v>
      </c>
      <c r="DJ16" s="52">
        <f>'МТР (факт)'!CN8</f>
        <v>0</v>
      </c>
      <c r="DK16" s="49">
        <f>'МТР (факт)'!CO8</f>
        <v>0</v>
      </c>
      <c r="DL16" s="52">
        <f>'МТР (факт)'!CP8</f>
        <v>0</v>
      </c>
      <c r="DM16" s="49">
        <f>'МТР (факт)'!CQ8</f>
        <v>0</v>
      </c>
      <c r="DN16" s="52">
        <f>'МТР (факт)'!CR8</f>
        <v>0</v>
      </c>
      <c r="DO16" s="49">
        <f>'МТР (факт)'!CS8</f>
        <v>0</v>
      </c>
      <c r="DP16" s="52">
        <f>'МТР (факт)'!CT8</f>
        <v>0</v>
      </c>
      <c r="DQ16" s="49">
        <f>'МТР (факт)'!CU8</f>
        <v>0</v>
      </c>
      <c r="DR16" s="52">
        <f>'МТР (факт)'!CV8</f>
        <v>0</v>
      </c>
      <c r="DS16" s="49">
        <f>'МТР (факт)'!CW8</f>
        <v>0</v>
      </c>
      <c r="DT16" s="52">
        <f>'МТР (факт)'!CX8</f>
        <v>0</v>
      </c>
      <c r="DU16" s="49">
        <f>'МТР (факт)'!CY8</f>
        <v>0</v>
      </c>
      <c r="DV16" s="52">
        <f>'МТР (факт)'!CZ8</f>
        <v>0</v>
      </c>
      <c r="DW16" s="49">
        <f>'МТР (факт)'!DA8</f>
        <v>0</v>
      </c>
      <c r="DX16" s="52">
        <f>'МТР (факт)'!DB8</f>
        <v>0</v>
      </c>
      <c r="DY16" s="49">
        <f>'МТР (факт)'!DC8</f>
        <v>0</v>
      </c>
      <c r="DZ16" s="52">
        <f>'МТР (факт)'!DD8</f>
        <v>0</v>
      </c>
      <c r="EA16" s="49">
        <f>'МТР (факт)'!DE8</f>
        <v>0</v>
      </c>
      <c r="EB16" s="52">
        <f>'МТР (факт)'!DF8</f>
        <v>0</v>
      </c>
      <c r="EC16" s="49">
        <f>'МТР (факт)'!DG8</f>
        <v>0</v>
      </c>
      <c r="ED16" s="49">
        <f>'МТР (факт)'!DH8</f>
        <v>0</v>
      </c>
      <c r="EE16" s="49">
        <f>'МТР (факт)'!DI8</f>
        <v>0</v>
      </c>
      <c r="EF16" s="49">
        <f>'МТР (факт)'!DJ8</f>
        <v>0</v>
      </c>
      <c r="EG16" s="49">
        <f>'МТР (факт)'!DK8</f>
        <v>0</v>
      </c>
      <c r="EH16" s="52">
        <f>'МТР (факт)'!DL8</f>
        <v>0</v>
      </c>
      <c r="EI16" s="49">
        <f>'МТР (факт)'!DM8</f>
        <v>0</v>
      </c>
      <c r="EJ16" s="49">
        <f>'МТР (факт)'!DN8</f>
        <v>0</v>
      </c>
      <c r="EK16" s="49">
        <f>'МТР (факт)'!DO8</f>
        <v>0</v>
      </c>
      <c r="EL16" s="49">
        <f>'МТР (факт)'!DP8</f>
        <v>0</v>
      </c>
      <c r="EM16" s="49">
        <f>'МТР (факт)'!DQ8</f>
        <v>0</v>
      </c>
      <c r="EN16" s="49">
        <f>'МТР (факт)'!DR8</f>
        <v>0</v>
      </c>
      <c r="EO16" s="49">
        <f>'МТР (факт)'!DS8</f>
        <v>0</v>
      </c>
      <c r="EP16" s="49">
        <f>'МТР (факт)'!DT8</f>
        <v>0</v>
      </c>
      <c r="EQ16" s="49">
        <f>'МТР (факт)'!DU8</f>
        <v>0</v>
      </c>
      <c r="ER16" s="49">
        <f>'МТР (факт)'!DV8</f>
        <v>0</v>
      </c>
      <c r="ES16" s="49">
        <f>'МТР (факт)'!DW8</f>
        <v>0</v>
      </c>
      <c r="ET16" s="49">
        <f>'МТР (факт)'!DX8</f>
        <v>0</v>
      </c>
      <c r="EU16" s="49">
        <f>'МТР (факт)'!DY8</f>
        <v>0</v>
      </c>
      <c r="EV16" s="52">
        <f t="shared" si="20"/>
        <v>0</v>
      </c>
      <c r="EW16" s="160">
        <f t="shared" si="21"/>
        <v>0</v>
      </c>
      <c r="EX16" s="52">
        <f>'МТР (факт)'!DZ8</f>
        <v>0</v>
      </c>
      <c r="EY16" s="49">
        <f>'МТР (факт)'!EA8</f>
        <v>0</v>
      </c>
      <c r="EZ16" s="52">
        <f>'МТР (факт)'!EB8</f>
        <v>0</v>
      </c>
      <c r="FA16" s="49">
        <f>'МТР (факт)'!EC8</f>
        <v>0</v>
      </c>
      <c r="FB16" s="52">
        <f t="shared" si="22"/>
        <v>0</v>
      </c>
      <c r="FC16" s="49">
        <f t="shared" si="23"/>
        <v>0</v>
      </c>
      <c r="FD16" s="52">
        <f>'МТР (факт)'!ED8</f>
        <v>0</v>
      </c>
      <c r="FE16" s="49">
        <f>'МТР (факт)'!EE8</f>
        <v>0</v>
      </c>
      <c r="FF16" s="52">
        <f>'МТР (факт)'!EF8</f>
        <v>0</v>
      </c>
      <c r="FG16" s="49">
        <f>'МТР (факт)'!EG8</f>
        <v>0</v>
      </c>
      <c r="FH16" s="52">
        <f>'МТР (факт)'!EH8</f>
        <v>0</v>
      </c>
      <c r="FI16" s="49">
        <f>'МТР (факт)'!EI8</f>
        <v>0</v>
      </c>
      <c r="FJ16" s="52">
        <f>'МТР (факт)'!EJ8</f>
        <v>0</v>
      </c>
      <c r="FK16" s="49">
        <f>'МТР (факт)'!EK8</f>
        <v>0</v>
      </c>
      <c r="FL16" s="52">
        <f>'МТР (факт)'!EL8</f>
        <v>0</v>
      </c>
      <c r="FM16" s="49">
        <f>'МТР (факт)'!EM8</f>
        <v>0</v>
      </c>
      <c r="FN16" s="49">
        <f>'МТР (факт)'!EN8</f>
        <v>0</v>
      </c>
      <c r="FO16" s="49">
        <f>'МТР (факт)'!EO8</f>
        <v>0</v>
      </c>
      <c r="FP16" s="49">
        <f>'МТР (факт)'!EP8</f>
        <v>0</v>
      </c>
      <c r="FQ16" s="49">
        <f>'МТР (факт)'!EQ8</f>
        <v>0</v>
      </c>
      <c r="FR16" s="52">
        <f t="shared" si="24"/>
        <v>0</v>
      </c>
      <c r="FS16" s="49">
        <f t="shared" si="25"/>
        <v>0</v>
      </c>
      <c r="FT16" s="52">
        <f>'МТР (факт)'!ER8</f>
        <v>0</v>
      </c>
      <c r="FU16" s="49">
        <f>'МТР (факт)'!ES8</f>
        <v>0</v>
      </c>
      <c r="FV16" s="52">
        <f>'МТР (факт)'!ET8</f>
        <v>0</v>
      </c>
      <c r="FW16" s="49">
        <f>'МТР (факт)'!EU8</f>
        <v>0</v>
      </c>
      <c r="FX16" s="49">
        <f>'МТР (факт)'!EV8</f>
        <v>0</v>
      </c>
      <c r="FY16" s="49">
        <f>'МТР (факт)'!EW8</f>
        <v>0</v>
      </c>
      <c r="FZ16" s="52">
        <f t="shared" si="26"/>
        <v>0</v>
      </c>
      <c r="GA16" s="49">
        <f t="shared" si="27"/>
        <v>0</v>
      </c>
      <c r="GB16" s="52">
        <f>'МТР (факт)'!EX8</f>
        <v>0</v>
      </c>
      <c r="GC16" s="49">
        <f>'МТР (факт)'!EY8</f>
        <v>0</v>
      </c>
      <c r="GD16" s="49">
        <f>'МТР (факт)'!EZ8</f>
        <v>0</v>
      </c>
      <c r="GE16" s="49">
        <f>'МТР (факт)'!FA8</f>
        <v>0</v>
      </c>
      <c r="GF16" s="52">
        <f t="shared" si="28"/>
        <v>0</v>
      </c>
      <c r="GG16" s="49">
        <f t="shared" si="29"/>
        <v>0</v>
      </c>
      <c r="GH16" s="52">
        <f>'МТР (факт)'!FB8</f>
        <v>0</v>
      </c>
      <c r="GI16" s="49">
        <f>'МТР (факт)'!FC8</f>
        <v>0</v>
      </c>
      <c r="GJ16" s="52">
        <f>'МТР (факт)'!FD8</f>
        <v>0</v>
      </c>
      <c r="GK16" s="49">
        <f>'МТР (факт)'!FE8</f>
        <v>0</v>
      </c>
      <c r="GL16" s="52">
        <f>'МТР (факт)'!FF8</f>
        <v>0</v>
      </c>
      <c r="GM16" s="49">
        <f>'МТР (факт)'!FG8</f>
        <v>0</v>
      </c>
      <c r="GN16" s="52">
        <f t="shared" si="30"/>
        <v>0</v>
      </c>
      <c r="GO16" s="49">
        <f t="shared" si="31"/>
        <v>0</v>
      </c>
    </row>
    <row r="17" spans="1:501">
      <c r="A17" s="37">
        <v>630050</v>
      </c>
      <c r="B17" s="37">
        <v>4024</v>
      </c>
      <c r="C17" s="38" t="s">
        <v>33</v>
      </c>
      <c r="D17" s="52">
        <f t="shared" si="0"/>
        <v>0</v>
      </c>
      <c r="E17" s="49">
        <f t="shared" si="1"/>
        <v>0</v>
      </c>
      <c r="F17" s="52">
        <f>'МТР (факт)'!B9</f>
        <v>0</v>
      </c>
      <c r="G17" s="49">
        <f>'МТР (факт)'!C9</f>
        <v>0</v>
      </c>
      <c r="H17" s="52">
        <f>'МТР (факт)'!D9</f>
        <v>0</v>
      </c>
      <c r="I17" s="49">
        <f>'МТР (факт)'!E9</f>
        <v>0</v>
      </c>
      <c r="J17" s="49">
        <f>'МТР (факт)'!F9</f>
        <v>0</v>
      </c>
      <c r="K17" s="49">
        <f>'МТР (факт)'!G9</f>
        <v>0</v>
      </c>
      <c r="L17" s="49">
        <f>'МТР (факт)'!H9</f>
        <v>0</v>
      </c>
      <c r="M17" s="49">
        <f>'МТР (факт)'!I9</f>
        <v>0</v>
      </c>
      <c r="N17" s="52">
        <f t="shared" si="2"/>
        <v>0</v>
      </c>
      <c r="O17" s="49">
        <f t="shared" si="3"/>
        <v>0</v>
      </c>
      <c r="P17" s="52">
        <f>'МТР (факт)'!J9</f>
        <v>0</v>
      </c>
      <c r="Q17" s="49">
        <f>'МТР (факт)'!K9</f>
        <v>0</v>
      </c>
      <c r="R17" s="52">
        <f>'МТР (факт)'!L9</f>
        <v>0</v>
      </c>
      <c r="S17" s="49">
        <f>'МТР (факт)'!M9</f>
        <v>0</v>
      </c>
      <c r="T17" s="52">
        <f>'МТР (факт)'!N9</f>
        <v>0</v>
      </c>
      <c r="U17" s="49">
        <f>'МТР (факт)'!O9</f>
        <v>0</v>
      </c>
      <c r="V17" s="52">
        <f t="shared" si="4"/>
        <v>0</v>
      </c>
      <c r="W17" s="49">
        <f t="shared" si="5"/>
        <v>0</v>
      </c>
      <c r="X17" s="52">
        <f>'МТР (факт)'!P9</f>
        <v>0</v>
      </c>
      <c r="Y17" s="49">
        <f>'МТР (факт)'!Q9</f>
        <v>0</v>
      </c>
      <c r="Z17" s="52">
        <f>'МТР (факт)'!R9</f>
        <v>0</v>
      </c>
      <c r="AA17" s="49">
        <f>'МТР (факт)'!S9</f>
        <v>0</v>
      </c>
      <c r="AB17" s="52">
        <f>'МТР (факт)'!T9</f>
        <v>0</v>
      </c>
      <c r="AC17" s="49">
        <f>'МТР (факт)'!U9</f>
        <v>0</v>
      </c>
      <c r="AD17" s="52">
        <f>'МТР (факт)'!V9</f>
        <v>0</v>
      </c>
      <c r="AE17" s="49">
        <f>'МТР (факт)'!W9</f>
        <v>0</v>
      </c>
      <c r="AF17" s="52">
        <f t="shared" si="6"/>
        <v>0</v>
      </c>
      <c r="AG17" s="49">
        <f t="shared" si="7"/>
        <v>0</v>
      </c>
      <c r="AH17" s="52">
        <f>'МТР (факт)'!X9</f>
        <v>0</v>
      </c>
      <c r="AI17" s="49">
        <f>'МТР (факт)'!Y9</f>
        <v>0</v>
      </c>
      <c r="AJ17" s="52">
        <f>'МТР (факт)'!Z9</f>
        <v>0</v>
      </c>
      <c r="AK17" s="49">
        <f>'МТР (факт)'!AA9</f>
        <v>0</v>
      </c>
      <c r="AL17" s="52">
        <f>'МТР (факт)'!AB9</f>
        <v>0</v>
      </c>
      <c r="AM17" s="49">
        <f>'МТР (факт)'!AC9</f>
        <v>0</v>
      </c>
      <c r="AN17" s="52">
        <f>'МТР (факт)'!AD9</f>
        <v>0</v>
      </c>
      <c r="AO17" s="49">
        <f>'МТР (факт)'!AE9</f>
        <v>0</v>
      </c>
      <c r="AP17" s="52">
        <f>'МТР (факт)'!AF9</f>
        <v>0</v>
      </c>
      <c r="AQ17" s="49">
        <f>'МТР (факт)'!AG9</f>
        <v>0</v>
      </c>
      <c r="AR17" s="52">
        <f>'МТР (факт)'!AH9</f>
        <v>0</v>
      </c>
      <c r="AS17" s="49">
        <f>'МТР (факт)'!AI9</f>
        <v>0</v>
      </c>
      <c r="AT17" s="52">
        <f t="shared" si="8"/>
        <v>0</v>
      </c>
      <c r="AU17" s="49">
        <f t="shared" si="9"/>
        <v>0</v>
      </c>
      <c r="AV17" s="52">
        <f>'МТР (факт)'!AJ9</f>
        <v>0</v>
      </c>
      <c r="AW17" s="49">
        <f>'МТР (факт)'!AK9</f>
        <v>0</v>
      </c>
      <c r="AX17" s="52">
        <f>'МТР (факт)'!AL9</f>
        <v>0</v>
      </c>
      <c r="AY17" s="49">
        <f>'МТР (факт)'!AM9</f>
        <v>0</v>
      </c>
      <c r="AZ17" s="52">
        <f t="shared" si="10"/>
        <v>0</v>
      </c>
      <c r="BA17" s="49">
        <f t="shared" si="11"/>
        <v>0</v>
      </c>
      <c r="BB17" s="52">
        <f>'МТР (факт)'!AN9</f>
        <v>0</v>
      </c>
      <c r="BC17" s="49">
        <f>'МТР (факт)'!AO9</f>
        <v>0</v>
      </c>
      <c r="BD17" s="52">
        <f>'МТР (факт)'!AP9</f>
        <v>0</v>
      </c>
      <c r="BE17" s="49">
        <f>'МТР (факт)'!AQ9</f>
        <v>0</v>
      </c>
      <c r="BF17" s="52">
        <f>'МТР (факт)'!AR9</f>
        <v>0</v>
      </c>
      <c r="BG17" s="49">
        <f>'МТР (факт)'!AS9</f>
        <v>0</v>
      </c>
      <c r="BH17" s="52">
        <f>'МТР (факт)'!AT9</f>
        <v>0</v>
      </c>
      <c r="BI17" s="49">
        <f>'МТР (факт)'!AU9</f>
        <v>0</v>
      </c>
      <c r="BJ17" s="52">
        <f>'МТР (факт)'!AV9</f>
        <v>0</v>
      </c>
      <c r="BK17" s="49">
        <f>'МТР (факт)'!AW9</f>
        <v>0</v>
      </c>
      <c r="BL17" s="52">
        <f>'МТР (факт)'!AX9</f>
        <v>0</v>
      </c>
      <c r="BM17" s="49">
        <f>'МТР (факт)'!AY9</f>
        <v>0</v>
      </c>
      <c r="BN17" s="49">
        <f>'МТР (факт)'!AZ9</f>
        <v>0</v>
      </c>
      <c r="BO17" s="49">
        <f>'МТР (факт)'!BA9</f>
        <v>0</v>
      </c>
      <c r="BP17" s="52">
        <f t="shared" si="12"/>
        <v>0</v>
      </c>
      <c r="BQ17" s="49">
        <f t="shared" si="13"/>
        <v>0</v>
      </c>
      <c r="BR17" s="52">
        <f>'МТР (факт)'!BB9</f>
        <v>0</v>
      </c>
      <c r="BS17" s="49">
        <f>'МТР (факт)'!BC9</f>
        <v>0</v>
      </c>
      <c r="BT17" s="52">
        <f>'МТР (факт)'!BD9</f>
        <v>0</v>
      </c>
      <c r="BU17" s="49">
        <f>'МТР (факт)'!BE9</f>
        <v>0</v>
      </c>
      <c r="BV17" s="52">
        <f>'МТР (факт)'!BF9</f>
        <v>0</v>
      </c>
      <c r="BW17" s="49">
        <f>'МТР (факт)'!BG9</f>
        <v>0</v>
      </c>
      <c r="BX17" s="52">
        <f t="shared" si="14"/>
        <v>0</v>
      </c>
      <c r="BY17" s="49">
        <f t="shared" si="15"/>
        <v>0</v>
      </c>
      <c r="BZ17" s="52">
        <f>'МТР (факт)'!BH9</f>
        <v>0</v>
      </c>
      <c r="CA17" s="49">
        <f>'МТР (факт)'!BI9</f>
        <v>0</v>
      </c>
      <c r="CB17" s="52">
        <f>'МТР (факт)'!BJ9</f>
        <v>0</v>
      </c>
      <c r="CC17" s="49">
        <f>'МТР (факт)'!BK9</f>
        <v>0</v>
      </c>
      <c r="CD17" s="49">
        <f>'МТР (факт)'!BL9</f>
        <v>0</v>
      </c>
      <c r="CE17" s="49">
        <f>'МТР (факт)'!BM9</f>
        <v>0</v>
      </c>
      <c r="CF17" s="49">
        <f>'МТР (факт)'!BN9</f>
        <v>0</v>
      </c>
      <c r="CG17" s="49">
        <f>'МТР (факт)'!BO9</f>
        <v>0</v>
      </c>
      <c r="CH17" s="52">
        <f t="shared" si="16"/>
        <v>0</v>
      </c>
      <c r="CI17" s="49">
        <f t="shared" si="17"/>
        <v>0</v>
      </c>
      <c r="CJ17" s="52">
        <f>'МТР (факт)'!BP9</f>
        <v>0</v>
      </c>
      <c r="CK17" s="49">
        <f>'МТР (факт)'!BQ9</f>
        <v>0</v>
      </c>
      <c r="CL17" s="52">
        <f>'МТР (факт)'!BR9</f>
        <v>0</v>
      </c>
      <c r="CM17" s="49">
        <f>'МТР (факт)'!BS9</f>
        <v>0</v>
      </c>
      <c r="CN17" s="52">
        <f>'МТР (факт)'!BT9</f>
        <v>0</v>
      </c>
      <c r="CO17" s="49">
        <f>'МТР (факт)'!BU9</f>
        <v>0</v>
      </c>
      <c r="CP17" s="52">
        <f>'МТР (факт)'!BV9</f>
        <v>0</v>
      </c>
      <c r="CQ17" s="49">
        <f>'МТР (факт)'!BW9</f>
        <v>0</v>
      </c>
      <c r="CR17" s="49">
        <f>'МТР (факт)'!BX9</f>
        <v>0</v>
      </c>
      <c r="CS17" s="49">
        <f>'МТР (факт)'!BY9</f>
        <v>0</v>
      </c>
      <c r="CT17" s="49">
        <f>'МТР (факт)'!BZ9</f>
        <v>0</v>
      </c>
      <c r="CU17" s="49">
        <f>'МТР (факт)'!CA9</f>
        <v>0</v>
      </c>
      <c r="CV17" s="49">
        <f>'МТР (факт)'!CB9</f>
        <v>0</v>
      </c>
      <c r="CW17" s="49">
        <f>'МТР (факт)'!CC9</f>
        <v>0</v>
      </c>
      <c r="CX17" s="49">
        <f>'МТР (факт)'!CD9</f>
        <v>0</v>
      </c>
      <c r="CY17" s="49">
        <f>'МТР (факт)'!CE9</f>
        <v>0</v>
      </c>
      <c r="CZ17" s="52">
        <f t="shared" si="18"/>
        <v>0</v>
      </c>
      <c r="DA17" s="49">
        <f t="shared" si="19"/>
        <v>0</v>
      </c>
      <c r="DB17" s="52">
        <f>'МТР (факт)'!CF9</f>
        <v>0</v>
      </c>
      <c r="DC17" s="49">
        <f>'МТР (факт)'!CG9</f>
        <v>0</v>
      </c>
      <c r="DD17" s="52">
        <f>'МТР (факт)'!CH9</f>
        <v>0</v>
      </c>
      <c r="DE17" s="49">
        <f>'МТР (факт)'!CI9</f>
        <v>0</v>
      </c>
      <c r="DF17" s="52">
        <f>'МТР (факт)'!CJ9</f>
        <v>0</v>
      </c>
      <c r="DG17" s="49">
        <f>'МТР (факт)'!CK9</f>
        <v>0</v>
      </c>
      <c r="DH17" s="52">
        <f>'МТР (факт)'!CL9</f>
        <v>0</v>
      </c>
      <c r="DI17" s="49">
        <f>'МТР (факт)'!CM9</f>
        <v>0</v>
      </c>
      <c r="DJ17" s="52">
        <f>'МТР (факт)'!CN9</f>
        <v>0</v>
      </c>
      <c r="DK17" s="49">
        <f>'МТР (факт)'!CO9</f>
        <v>0</v>
      </c>
      <c r="DL17" s="52">
        <f>'МТР (факт)'!CP9</f>
        <v>0</v>
      </c>
      <c r="DM17" s="49">
        <f>'МТР (факт)'!CQ9</f>
        <v>0</v>
      </c>
      <c r="DN17" s="52">
        <f>'МТР (факт)'!CR9</f>
        <v>0</v>
      </c>
      <c r="DO17" s="49">
        <f>'МТР (факт)'!CS9</f>
        <v>0</v>
      </c>
      <c r="DP17" s="52">
        <f>'МТР (факт)'!CT9</f>
        <v>0</v>
      </c>
      <c r="DQ17" s="49">
        <f>'МТР (факт)'!CU9</f>
        <v>0</v>
      </c>
      <c r="DR17" s="52">
        <f>'МТР (факт)'!CV9</f>
        <v>0</v>
      </c>
      <c r="DS17" s="49">
        <f>'МТР (факт)'!CW9</f>
        <v>0</v>
      </c>
      <c r="DT17" s="52">
        <f>'МТР (факт)'!CX9</f>
        <v>0</v>
      </c>
      <c r="DU17" s="49">
        <f>'МТР (факт)'!CY9</f>
        <v>0</v>
      </c>
      <c r="DV17" s="52">
        <f>'МТР (факт)'!CZ9</f>
        <v>0</v>
      </c>
      <c r="DW17" s="49">
        <f>'МТР (факт)'!DA9</f>
        <v>0</v>
      </c>
      <c r="DX17" s="52">
        <f>'МТР (факт)'!DB9</f>
        <v>0</v>
      </c>
      <c r="DY17" s="49">
        <f>'МТР (факт)'!DC9</f>
        <v>0</v>
      </c>
      <c r="DZ17" s="52">
        <f>'МТР (факт)'!DD9</f>
        <v>0</v>
      </c>
      <c r="EA17" s="49">
        <f>'МТР (факт)'!DE9</f>
        <v>0</v>
      </c>
      <c r="EB17" s="52">
        <f>'МТР (факт)'!DF9</f>
        <v>0</v>
      </c>
      <c r="EC17" s="49">
        <f>'МТР (факт)'!DG9</f>
        <v>0</v>
      </c>
      <c r="ED17" s="49">
        <f>'МТР (факт)'!DH9</f>
        <v>0</v>
      </c>
      <c r="EE17" s="49">
        <f>'МТР (факт)'!DI9</f>
        <v>0</v>
      </c>
      <c r="EF17" s="49">
        <f>'МТР (факт)'!DJ9</f>
        <v>0</v>
      </c>
      <c r="EG17" s="49">
        <f>'МТР (факт)'!DK9</f>
        <v>0</v>
      </c>
      <c r="EH17" s="52">
        <f>'МТР (факт)'!DL9</f>
        <v>0</v>
      </c>
      <c r="EI17" s="49">
        <f>'МТР (факт)'!DM9</f>
        <v>0</v>
      </c>
      <c r="EJ17" s="49">
        <f>'МТР (факт)'!DN9</f>
        <v>0</v>
      </c>
      <c r="EK17" s="49">
        <f>'МТР (факт)'!DO9</f>
        <v>0</v>
      </c>
      <c r="EL17" s="49">
        <f>'МТР (факт)'!DP9</f>
        <v>0</v>
      </c>
      <c r="EM17" s="49">
        <f>'МТР (факт)'!DQ9</f>
        <v>0</v>
      </c>
      <c r="EN17" s="49">
        <f>'МТР (факт)'!DR9</f>
        <v>0</v>
      </c>
      <c r="EO17" s="49">
        <f>'МТР (факт)'!DS9</f>
        <v>0</v>
      </c>
      <c r="EP17" s="49">
        <f>'МТР (факт)'!DT9</f>
        <v>0</v>
      </c>
      <c r="EQ17" s="49">
        <f>'МТР (факт)'!DU9</f>
        <v>0</v>
      </c>
      <c r="ER17" s="49">
        <f>'МТР (факт)'!DV9</f>
        <v>0</v>
      </c>
      <c r="ES17" s="49">
        <f>'МТР (факт)'!DW9</f>
        <v>0</v>
      </c>
      <c r="ET17" s="49">
        <f>'МТР (факт)'!DX9</f>
        <v>0</v>
      </c>
      <c r="EU17" s="49">
        <f>'МТР (факт)'!DY9</f>
        <v>0</v>
      </c>
      <c r="EV17" s="52">
        <f t="shared" si="20"/>
        <v>0</v>
      </c>
      <c r="EW17" s="160">
        <f t="shared" si="21"/>
        <v>0</v>
      </c>
      <c r="EX17" s="52">
        <f>'МТР (факт)'!DZ9</f>
        <v>0</v>
      </c>
      <c r="EY17" s="49">
        <f>'МТР (факт)'!EA9</f>
        <v>0</v>
      </c>
      <c r="EZ17" s="52">
        <f>'МТР (факт)'!EB9</f>
        <v>0</v>
      </c>
      <c r="FA17" s="49">
        <f>'МТР (факт)'!EC9</f>
        <v>0</v>
      </c>
      <c r="FB17" s="52">
        <f t="shared" si="22"/>
        <v>0</v>
      </c>
      <c r="FC17" s="49">
        <f t="shared" si="23"/>
        <v>0</v>
      </c>
      <c r="FD17" s="52">
        <f>'МТР (факт)'!ED9</f>
        <v>0</v>
      </c>
      <c r="FE17" s="49">
        <f>'МТР (факт)'!EE9</f>
        <v>0</v>
      </c>
      <c r="FF17" s="52">
        <f>'МТР (факт)'!EF9</f>
        <v>0</v>
      </c>
      <c r="FG17" s="49">
        <f>'МТР (факт)'!EG9</f>
        <v>0</v>
      </c>
      <c r="FH17" s="52">
        <f>'МТР (факт)'!EH9</f>
        <v>0</v>
      </c>
      <c r="FI17" s="49">
        <f>'МТР (факт)'!EI9</f>
        <v>0</v>
      </c>
      <c r="FJ17" s="52">
        <f>'МТР (факт)'!EJ9</f>
        <v>0</v>
      </c>
      <c r="FK17" s="49">
        <f>'МТР (факт)'!EK9</f>
        <v>0</v>
      </c>
      <c r="FL17" s="52">
        <f>'МТР (факт)'!EL9</f>
        <v>0</v>
      </c>
      <c r="FM17" s="49">
        <f>'МТР (факт)'!EM9</f>
        <v>0</v>
      </c>
      <c r="FN17" s="49">
        <f>'МТР (факт)'!EN9</f>
        <v>0</v>
      </c>
      <c r="FO17" s="49">
        <f>'МТР (факт)'!EO9</f>
        <v>0</v>
      </c>
      <c r="FP17" s="49">
        <f>'МТР (факт)'!EP9</f>
        <v>0</v>
      </c>
      <c r="FQ17" s="49">
        <f>'МТР (факт)'!EQ9</f>
        <v>0</v>
      </c>
      <c r="FR17" s="52">
        <f t="shared" si="24"/>
        <v>0</v>
      </c>
      <c r="FS17" s="49">
        <f t="shared" si="25"/>
        <v>0</v>
      </c>
      <c r="FT17" s="52">
        <f>'МТР (факт)'!ER9</f>
        <v>0</v>
      </c>
      <c r="FU17" s="49">
        <f>'МТР (факт)'!ES9</f>
        <v>0</v>
      </c>
      <c r="FV17" s="52">
        <f>'МТР (факт)'!ET9</f>
        <v>0</v>
      </c>
      <c r="FW17" s="49">
        <f>'МТР (факт)'!EU9</f>
        <v>0</v>
      </c>
      <c r="FX17" s="49">
        <f>'МТР (факт)'!EV9</f>
        <v>0</v>
      </c>
      <c r="FY17" s="49">
        <f>'МТР (факт)'!EW9</f>
        <v>0</v>
      </c>
      <c r="FZ17" s="52">
        <f t="shared" si="26"/>
        <v>0</v>
      </c>
      <c r="GA17" s="49">
        <f t="shared" si="27"/>
        <v>0</v>
      </c>
      <c r="GB17" s="52">
        <f>'МТР (факт)'!EX9</f>
        <v>0</v>
      </c>
      <c r="GC17" s="49">
        <f>'МТР (факт)'!EY9</f>
        <v>0</v>
      </c>
      <c r="GD17" s="49">
        <f>'МТР (факт)'!EZ9</f>
        <v>0</v>
      </c>
      <c r="GE17" s="49">
        <f>'МТР (факт)'!FA9</f>
        <v>0</v>
      </c>
      <c r="GF17" s="52">
        <f t="shared" si="28"/>
        <v>0</v>
      </c>
      <c r="GG17" s="49">
        <f t="shared" si="29"/>
        <v>0</v>
      </c>
      <c r="GH17" s="52">
        <f>'МТР (факт)'!FB9</f>
        <v>0</v>
      </c>
      <c r="GI17" s="49">
        <f>'МТР (факт)'!FC9</f>
        <v>0</v>
      </c>
      <c r="GJ17" s="52">
        <f>'МТР (факт)'!FD9</f>
        <v>0</v>
      </c>
      <c r="GK17" s="49">
        <f>'МТР (факт)'!FE9</f>
        <v>0</v>
      </c>
      <c r="GL17" s="52">
        <f>'МТР (факт)'!FF9</f>
        <v>0</v>
      </c>
      <c r="GM17" s="49">
        <f>'МТР (факт)'!FG9</f>
        <v>0</v>
      </c>
      <c r="GN17" s="52">
        <f t="shared" si="30"/>
        <v>0</v>
      </c>
      <c r="GO17" s="49">
        <f t="shared" si="31"/>
        <v>0</v>
      </c>
    </row>
    <row r="18" spans="1:501">
      <c r="A18" s="37">
        <v>630063</v>
      </c>
      <c r="B18" s="37">
        <v>5002</v>
      </c>
      <c r="C18" s="38" t="s">
        <v>34</v>
      </c>
      <c r="D18" s="52">
        <f t="shared" si="0"/>
        <v>0</v>
      </c>
      <c r="E18" s="49">
        <f t="shared" si="1"/>
        <v>0</v>
      </c>
      <c r="F18" s="52">
        <f>'МТР (факт)'!B10</f>
        <v>0</v>
      </c>
      <c r="G18" s="49">
        <f>'МТР (факт)'!C10</f>
        <v>0</v>
      </c>
      <c r="H18" s="52">
        <f>'МТР (факт)'!D10</f>
        <v>0</v>
      </c>
      <c r="I18" s="49">
        <f>'МТР (факт)'!E10</f>
        <v>0</v>
      </c>
      <c r="J18" s="49">
        <f>'МТР (факт)'!F10</f>
        <v>0</v>
      </c>
      <c r="K18" s="49">
        <f>'МТР (факт)'!G10</f>
        <v>0</v>
      </c>
      <c r="L18" s="49">
        <f>'МТР (факт)'!H10</f>
        <v>0</v>
      </c>
      <c r="M18" s="49">
        <f>'МТР (факт)'!I10</f>
        <v>0</v>
      </c>
      <c r="N18" s="52">
        <f t="shared" si="2"/>
        <v>0</v>
      </c>
      <c r="O18" s="49">
        <f t="shared" si="3"/>
        <v>0</v>
      </c>
      <c r="P18" s="52">
        <f>'МТР (факт)'!J10</f>
        <v>0</v>
      </c>
      <c r="Q18" s="49">
        <f>'МТР (факт)'!K10</f>
        <v>0</v>
      </c>
      <c r="R18" s="52">
        <f>'МТР (факт)'!L10</f>
        <v>0</v>
      </c>
      <c r="S18" s="49">
        <f>'МТР (факт)'!M10</f>
        <v>0</v>
      </c>
      <c r="T18" s="52">
        <f>'МТР (факт)'!N10</f>
        <v>0</v>
      </c>
      <c r="U18" s="49">
        <f>'МТР (факт)'!O10</f>
        <v>0</v>
      </c>
      <c r="V18" s="52">
        <f t="shared" si="4"/>
        <v>0</v>
      </c>
      <c r="W18" s="49">
        <f t="shared" si="5"/>
        <v>0</v>
      </c>
      <c r="X18" s="52">
        <f>'МТР (факт)'!P10</f>
        <v>0</v>
      </c>
      <c r="Y18" s="49">
        <f>'МТР (факт)'!Q10</f>
        <v>0</v>
      </c>
      <c r="Z18" s="52">
        <f>'МТР (факт)'!R10</f>
        <v>0</v>
      </c>
      <c r="AA18" s="49">
        <f>'МТР (факт)'!S10</f>
        <v>0</v>
      </c>
      <c r="AB18" s="52">
        <f>'МТР (факт)'!T10</f>
        <v>0</v>
      </c>
      <c r="AC18" s="49">
        <f>'МТР (факт)'!U10</f>
        <v>0</v>
      </c>
      <c r="AD18" s="52">
        <f>'МТР (факт)'!V10</f>
        <v>0</v>
      </c>
      <c r="AE18" s="49">
        <f>'МТР (факт)'!W10</f>
        <v>0</v>
      </c>
      <c r="AF18" s="52">
        <f t="shared" si="6"/>
        <v>0</v>
      </c>
      <c r="AG18" s="49">
        <f t="shared" si="7"/>
        <v>0</v>
      </c>
      <c r="AH18" s="52">
        <f>'МТР (факт)'!X10</f>
        <v>0</v>
      </c>
      <c r="AI18" s="49">
        <f>'МТР (факт)'!Y10</f>
        <v>0</v>
      </c>
      <c r="AJ18" s="52">
        <f>'МТР (факт)'!Z10</f>
        <v>0</v>
      </c>
      <c r="AK18" s="49">
        <f>'МТР (факт)'!AA10</f>
        <v>0</v>
      </c>
      <c r="AL18" s="52">
        <f>'МТР (факт)'!AB10</f>
        <v>0</v>
      </c>
      <c r="AM18" s="49">
        <f>'МТР (факт)'!AC10</f>
        <v>0</v>
      </c>
      <c r="AN18" s="52">
        <f>'МТР (факт)'!AD10</f>
        <v>0</v>
      </c>
      <c r="AO18" s="49">
        <f>'МТР (факт)'!AE10</f>
        <v>0</v>
      </c>
      <c r="AP18" s="52">
        <f>'МТР (факт)'!AF10</f>
        <v>0</v>
      </c>
      <c r="AQ18" s="49">
        <f>'МТР (факт)'!AG10</f>
        <v>0</v>
      </c>
      <c r="AR18" s="52">
        <f>'МТР (факт)'!AH10</f>
        <v>0</v>
      </c>
      <c r="AS18" s="49">
        <f>'МТР (факт)'!AI10</f>
        <v>0</v>
      </c>
      <c r="AT18" s="52">
        <f t="shared" si="8"/>
        <v>0</v>
      </c>
      <c r="AU18" s="49">
        <f t="shared" si="9"/>
        <v>0</v>
      </c>
      <c r="AV18" s="52">
        <f>'МТР (факт)'!AJ10</f>
        <v>0</v>
      </c>
      <c r="AW18" s="49">
        <f>'МТР (факт)'!AK10</f>
        <v>0</v>
      </c>
      <c r="AX18" s="52">
        <f>'МТР (факт)'!AL10</f>
        <v>0</v>
      </c>
      <c r="AY18" s="49">
        <f>'МТР (факт)'!AM10</f>
        <v>0</v>
      </c>
      <c r="AZ18" s="52">
        <f t="shared" si="10"/>
        <v>0</v>
      </c>
      <c r="BA18" s="49">
        <f t="shared" si="11"/>
        <v>0</v>
      </c>
      <c r="BB18" s="52">
        <f>'МТР (факт)'!AN10</f>
        <v>0</v>
      </c>
      <c r="BC18" s="49">
        <f>'МТР (факт)'!AO10</f>
        <v>0</v>
      </c>
      <c r="BD18" s="52">
        <f>'МТР (факт)'!AP10</f>
        <v>0</v>
      </c>
      <c r="BE18" s="49">
        <f>'МТР (факт)'!AQ10</f>
        <v>0</v>
      </c>
      <c r="BF18" s="52">
        <f>'МТР (факт)'!AR10</f>
        <v>0</v>
      </c>
      <c r="BG18" s="49">
        <f>'МТР (факт)'!AS10</f>
        <v>0</v>
      </c>
      <c r="BH18" s="52">
        <f>'МТР (факт)'!AT10</f>
        <v>0</v>
      </c>
      <c r="BI18" s="49">
        <f>'МТР (факт)'!AU10</f>
        <v>0</v>
      </c>
      <c r="BJ18" s="52">
        <f>'МТР (факт)'!AV10</f>
        <v>0</v>
      </c>
      <c r="BK18" s="49">
        <f>'МТР (факт)'!AW10</f>
        <v>0</v>
      </c>
      <c r="BL18" s="52">
        <f>'МТР (факт)'!AX10</f>
        <v>0</v>
      </c>
      <c r="BM18" s="49">
        <f>'МТР (факт)'!AY10</f>
        <v>0</v>
      </c>
      <c r="BN18" s="49">
        <f>'МТР (факт)'!AZ10</f>
        <v>0</v>
      </c>
      <c r="BO18" s="49">
        <f>'МТР (факт)'!BA10</f>
        <v>0</v>
      </c>
      <c r="BP18" s="52">
        <f t="shared" si="12"/>
        <v>0</v>
      </c>
      <c r="BQ18" s="49">
        <f t="shared" si="13"/>
        <v>0</v>
      </c>
      <c r="BR18" s="52">
        <f>'МТР (факт)'!BB10</f>
        <v>0</v>
      </c>
      <c r="BS18" s="49">
        <f>'МТР (факт)'!BC10</f>
        <v>0</v>
      </c>
      <c r="BT18" s="52">
        <f>'МТР (факт)'!BD10</f>
        <v>0</v>
      </c>
      <c r="BU18" s="49">
        <f>'МТР (факт)'!BE10</f>
        <v>0</v>
      </c>
      <c r="BV18" s="52">
        <f>'МТР (факт)'!BF10</f>
        <v>0</v>
      </c>
      <c r="BW18" s="49">
        <f>'МТР (факт)'!BG10</f>
        <v>0</v>
      </c>
      <c r="BX18" s="52">
        <f t="shared" si="14"/>
        <v>0</v>
      </c>
      <c r="BY18" s="49">
        <f t="shared" si="15"/>
        <v>0</v>
      </c>
      <c r="BZ18" s="52">
        <f>'МТР (факт)'!BH10</f>
        <v>0</v>
      </c>
      <c r="CA18" s="49">
        <f>'МТР (факт)'!BI10</f>
        <v>0</v>
      </c>
      <c r="CB18" s="52">
        <f>'МТР (факт)'!BJ10</f>
        <v>0</v>
      </c>
      <c r="CC18" s="49">
        <f>'МТР (факт)'!BK10</f>
        <v>0</v>
      </c>
      <c r="CD18" s="49">
        <f>'МТР (факт)'!BL10</f>
        <v>0</v>
      </c>
      <c r="CE18" s="49">
        <f>'МТР (факт)'!BM10</f>
        <v>0</v>
      </c>
      <c r="CF18" s="49">
        <f>'МТР (факт)'!BN10</f>
        <v>0</v>
      </c>
      <c r="CG18" s="49">
        <f>'МТР (факт)'!BO10</f>
        <v>0</v>
      </c>
      <c r="CH18" s="52">
        <f t="shared" si="16"/>
        <v>0</v>
      </c>
      <c r="CI18" s="49">
        <f t="shared" si="17"/>
        <v>0</v>
      </c>
      <c r="CJ18" s="52">
        <f>'МТР (факт)'!BP10</f>
        <v>0</v>
      </c>
      <c r="CK18" s="49">
        <f>'МТР (факт)'!BQ10</f>
        <v>0</v>
      </c>
      <c r="CL18" s="52">
        <f>'МТР (факт)'!BR10</f>
        <v>0</v>
      </c>
      <c r="CM18" s="49">
        <f>'МТР (факт)'!BS10</f>
        <v>0</v>
      </c>
      <c r="CN18" s="52">
        <f>'МТР (факт)'!BT10</f>
        <v>0</v>
      </c>
      <c r="CO18" s="49">
        <f>'МТР (факт)'!BU10</f>
        <v>0</v>
      </c>
      <c r="CP18" s="52">
        <f>'МТР (факт)'!BV10</f>
        <v>0</v>
      </c>
      <c r="CQ18" s="49">
        <f>'МТР (факт)'!BW10</f>
        <v>0</v>
      </c>
      <c r="CR18" s="49">
        <f>'МТР (факт)'!BX10</f>
        <v>0</v>
      </c>
      <c r="CS18" s="49">
        <f>'МТР (факт)'!BY10</f>
        <v>0</v>
      </c>
      <c r="CT18" s="49">
        <f>'МТР (факт)'!BZ10</f>
        <v>0</v>
      </c>
      <c r="CU18" s="49">
        <f>'МТР (факт)'!CA10</f>
        <v>0</v>
      </c>
      <c r="CV18" s="49">
        <f>'МТР (факт)'!CB10</f>
        <v>0</v>
      </c>
      <c r="CW18" s="49">
        <f>'МТР (факт)'!CC10</f>
        <v>0</v>
      </c>
      <c r="CX18" s="49">
        <f>'МТР (факт)'!CD10</f>
        <v>0</v>
      </c>
      <c r="CY18" s="49">
        <f>'МТР (факт)'!CE10</f>
        <v>0</v>
      </c>
      <c r="CZ18" s="52">
        <f t="shared" si="18"/>
        <v>0</v>
      </c>
      <c r="DA18" s="49">
        <f t="shared" si="19"/>
        <v>0</v>
      </c>
      <c r="DB18" s="52">
        <f>'МТР (факт)'!CF10</f>
        <v>0</v>
      </c>
      <c r="DC18" s="49">
        <f>'МТР (факт)'!CG10</f>
        <v>0</v>
      </c>
      <c r="DD18" s="52">
        <f>'МТР (факт)'!CH10</f>
        <v>0</v>
      </c>
      <c r="DE18" s="49">
        <f>'МТР (факт)'!CI10</f>
        <v>0</v>
      </c>
      <c r="DF18" s="52">
        <f>'МТР (факт)'!CJ10</f>
        <v>0</v>
      </c>
      <c r="DG18" s="49">
        <f>'МТР (факт)'!CK10</f>
        <v>0</v>
      </c>
      <c r="DH18" s="52">
        <f>'МТР (факт)'!CL10</f>
        <v>0</v>
      </c>
      <c r="DI18" s="49">
        <f>'МТР (факт)'!CM10</f>
        <v>0</v>
      </c>
      <c r="DJ18" s="52">
        <f>'МТР (факт)'!CN10</f>
        <v>0</v>
      </c>
      <c r="DK18" s="49">
        <f>'МТР (факт)'!CO10</f>
        <v>0</v>
      </c>
      <c r="DL18" s="52">
        <f>'МТР (факт)'!CP10</f>
        <v>0</v>
      </c>
      <c r="DM18" s="49">
        <f>'МТР (факт)'!CQ10</f>
        <v>0</v>
      </c>
      <c r="DN18" s="52">
        <f>'МТР (факт)'!CR10</f>
        <v>0</v>
      </c>
      <c r="DO18" s="49">
        <f>'МТР (факт)'!CS10</f>
        <v>0</v>
      </c>
      <c r="DP18" s="52">
        <f>'МТР (факт)'!CT10</f>
        <v>0</v>
      </c>
      <c r="DQ18" s="49">
        <f>'МТР (факт)'!CU10</f>
        <v>0</v>
      </c>
      <c r="DR18" s="52">
        <f>'МТР (факт)'!CV10</f>
        <v>0</v>
      </c>
      <c r="DS18" s="49">
        <f>'МТР (факт)'!CW10</f>
        <v>0</v>
      </c>
      <c r="DT18" s="52">
        <f>'МТР (факт)'!CX10</f>
        <v>0</v>
      </c>
      <c r="DU18" s="49">
        <f>'МТР (факт)'!CY10</f>
        <v>0</v>
      </c>
      <c r="DV18" s="52">
        <f>'МТР (факт)'!CZ10</f>
        <v>0</v>
      </c>
      <c r="DW18" s="49">
        <f>'МТР (факт)'!DA10</f>
        <v>0</v>
      </c>
      <c r="DX18" s="52">
        <f>'МТР (факт)'!DB10</f>
        <v>0</v>
      </c>
      <c r="DY18" s="49">
        <f>'МТР (факт)'!DC10</f>
        <v>0</v>
      </c>
      <c r="DZ18" s="52">
        <f>'МТР (факт)'!DD10</f>
        <v>0</v>
      </c>
      <c r="EA18" s="49">
        <f>'МТР (факт)'!DE10</f>
        <v>0</v>
      </c>
      <c r="EB18" s="52">
        <f>'МТР (факт)'!DF10</f>
        <v>0</v>
      </c>
      <c r="EC18" s="49">
        <f>'МТР (факт)'!DG10</f>
        <v>0</v>
      </c>
      <c r="ED18" s="49">
        <f>'МТР (факт)'!DH10</f>
        <v>0</v>
      </c>
      <c r="EE18" s="49">
        <f>'МТР (факт)'!DI10</f>
        <v>0</v>
      </c>
      <c r="EF18" s="49">
        <f>'МТР (факт)'!DJ10</f>
        <v>0</v>
      </c>
      <c r="EG18" s="49">
        <f>'МТР (факт)'!DK10</f>
        <v>0</v>
      </c>
      <c r="EH18" s="52">
        <f>'МТР (факт)'!DL10</f>
        <v>0</v>
      </c>
      <c r="EI18" s="49">
        <f>'МТР (факт)'!DM10</f>
        <v>0</v>
      </c>
      <c r="EJ18" s="49">
        <f>'МТР (факт)'!DN10</f>
        <v>0</v>
      </c>
      <c r="EK18" s="49">
        <f>'МТР (факт)'!DO10</f>
        <v>0</v>
      </c>
      <c r="EL18" s="49">
        <f>'МТР (факт)'!DP10</f>
        <v>0</v>
      </c>
      <c r="EM18" s="49">
        <f>'МТР (факт)'!DQ10</f>
        <v>0</v>
      </c>
      <c r="EN18" s="49">
        <f>'МТР (факт)'!DR10</f>
        <v>0</v>
      </c>
      <c r="EO18" s="49">
        <f>'МТР (факт)'!DS10</f>
        <v>0</v>
      </c>
      <c r="EP18" s="49">
        <f>'МТР (факт)'!DT10</f>
        <v>0</v>
      </c>
      <c r="EQ18" s="49">
        <f>'МТР (факт)'!DU10</f>
        <v>0</v>
      </c>
      <c r="ER18" s="49">
        <f>'МТР (факт)'!DV10</f>
        <v>0</v>
      </c>
      <c r="ES18" s="49">
        <f>'МТР (факт)'!DW10</f>
        <v>0</v>
      </c>
      <c r="ET18" s="49">
        <f>'МТР (факт)'!DX10</f>
        <v>0</v>
      </c>
      <c r="EU18" s="49">
        <f>'МТР (факт)'!DY10</f>
        <v>0</v>
      </c>
      <c r="EV18" s="52">
        <f t="shared" si="20"/>
        <v>0</v>
      </c>
      <c r="EW18" s="160">
        <f t="shared" si="21"/>
        <v>0</v>
      </c>
      <c r="EX18" s="52">
        <f>'МТР (факт)'!DZ10</f>
        <v>0</v>
      </c>
      <c r="EY18" s="49">
        <f>'МТР (факт)'!EA10</f>
        <v>0</v>
      </c>
      <c r="EZ18" s="52">
        <f>'МТР (факт)'!EB10</f>
        <v>0</v>
      </c>
      <c r="FA18" s="49">
        <f>'МТР (факт)'!EC10</f>
        <v>0</v>
      </c>
      <c r="FB18" s="52">
        <f t="shared" si="22"/>
        <v>0</v>
      </c>
      <c r="FC18" s="49">
        <f t="shared" si="23"/>
        <v>0</v>
      </c>
      <c r="FD18" s="52">
        <f>'МТР (факт)'!ED10</f>
        <v>0</v>
      </c>
      <c r="FE18" s="49">
        <f>'МТР (факт)'!EE10</f>
        <v>0</v>
      </c>
      <c r="FF18" s="52">
        <f>'МТР (факт)'!EF10</f>
        <v>0</v>
      </c>
      <c r="FG18" s="49">
        <f>'МТР (факт)'!EG10</f>
        <v>0</v>
      </c>
      <c r="FH18" s="52">
        <f>'МТР (факт)'!EH10</f>
        <v>0</v>
      </c>
      <c r="FI18" s="49">
        <f>'МТР (факт)'!EI10</f>
        <v>0</v>
      </c>
      <c r="FJ18" s="52">
        <f>'МТР (факт)'!EJ10</f>
        <v>0</v>
      </c>
      <c r="FK18" s="49">
        <f>'МТР (факт)'!EK10</f>
        <v>0</v>
      </c>
      <c r="FL18" s="52">
        <f>'МТР (факт)'!EL10</f>
        <v>0</v>
      </c>
      <c r="FM18" s="49">
        <f>'МТР (факт)'!EM10</f>
        <v>0</v>
      </c>
      <c r="FN18" s="49">
        <f>'МТР (факт)'!EN10</f>
        <v>0</v>
      </c>
      <c r="FO18" s="49">
        <f>'МТР (факт)'!EO10</f>
        <v>0</v>
      </c>
      <c r="FP18" s="49">
        <f>'МТР (факт)'!EP10</f>
        <v>0</v>
      </c>
      <c r="FQ18" s="49">
        <f>'МТР (факт)'!EQ10</f>
        <v>0</v>
      </c>
      <c r="FR18" s="52">
        <f t="shared" si="24"/>
        <v>0</v>
      </c>
      <c r="FS18" s="49">
        <f t="shared" si="25"/>
        <v>0</v>
      </c>
      <c r="FT18" s="52">
        <f>'МТР (факт)'!ER10</f>
        <v>0</v>
      </c>
      <c r="FU18" s="49">
        <f>'МТР (факт)'!ES10</f>
        <v>0</v>
      </c>
      <c r="FV18" s="52">
        <f>'МТР (факт)'!ET10</f>
        <v>0</v>
      </c>
      <c r="FW18" s="49">
        <f>'МТР (факт)'!EU10</f>
        <v>0</v>
      </c>
      <c r="FX18" s="49">
        <f>'МТР (факт)'!EV10</f>
        <v>0</v>
      </c>
      <c r="FY18" s="49">
        <f>'МТР (факт)'!EW10</f>
        <v>0</v>
      </c>
      <c r="FZ18" s="52">
        <f t="shared" si="26"/>
        <v>0</v>
      </c>
      <c r="GA18" s="49">
        <f t="shared" si="27"/>
        <v>0</v>
      </c>
      <c r="GB18" s="52">
        <f>'МТР (факт)'!EX10</f>
        <v>0</v>
      </c>
      <c r="GC18" s="49">
        <f>'МТР (факт)'!EY10</f>
        <v>0</v>
      </c>
      <c r="GD18" s="49">
        <f>'МТР (факт)'!EZ10</f>
        <v>0</v>
      </c>
      <c r="GE18" s="49">
        <f>'МТР (факт)'!FA10</f>
        <v>0</v>
      </c>
      <c r="GF18" s="52">
        <f t="shared" si="28"/>
        <v>0</v>
      </c>
      <c r="GG18" s="49">
        <f t="shared" si="29"/>
        <v>0</v>
      </c>
      <c r="GH18" s="52">
        <f>'МТР (факт)'!FB10</f>
        <v>0</v>
      </c>
      <c r="GI18" s="49">
        <f>'МТР (факт)'!FC10</f>
        <v>0</v>
      </c>
      <c r="GJ18" s="52">
        <f>'МТР (факт)'!FD10</f>
        <v>0</v>
      </c>
      <c r="GK18" s="49">
        <f>'МТР (факт)'!FE10</f>
        <v>0</v>
      </c>
      <c r="GL18" s="52">
        <f>'МТР (факт)'!FF10</f>
        <v>0</v>
      </c>
      <c r="GM18" s="49">
        <f>'МТР (факт)'!FG10</f>
        <v>0</v>
      </c>
      <c r="GN18" s="52">
        <f t="shared" si="30"/>
        <v>0</v>
      </c>
      <c r="GO18" s="49">
        <f t="shared" si="31"/>
        <v>0</v>
      </c>
    </row>
    <row r="19" spans="1:501">
      <c r="A19" s="37">
        <v>630064</v>
      </c>
      <c r="B19" s="37">
        <v>5003</v>
      </c>
      <c r="C19" s="38" t="s">
        <v>35</v>
      </c>
      <c r="D19" s="52">
        <f t="shared" si="0"/>
        <v>0</v>
      </c>
      <c r="E19" s="49">
        <f t="shared" si="1"/>
        <v>0</v>
      </c>
      <c r="F19" s="52">
        <f>'МТР (факт)'!B11</f>
        <v>0</v>
      </c>
      <c r="G19" s="49">
        <f>'МТР (факт)'!C11</f>
        <v>0</v>
      </c>
      <c r="H19" s="52">
        <f>'МТР (факт)'!D11</f>
        <v>0</v>
      </c>
      <c r="I19" s="49">
        <f>'МТР (факт)'!E11</f>
        <v>0</v>
      </c>
      <c r="J19" s="49">
        <f>'МТР (факт)'!F11</f>
        <v>0</v>
      </c>
      <c r="K19" s="49">
        <f>'МТР (факт)'!G11</f>
        <v>0</v>
      </c>
      <c r="L19" s="49">
        <f>'МТР (факт)'!H11</f>
        <v>0</v>
      </c>
      <c r="M19" s="49">
        <f>'МТР (факт)'!I11</f>
        <v>0</v>
      </c>
      <c r="N19" s="52">
        <f t="shared" si="2"/>
        <v>0</v>
      </c>
      <c r="O19" s="49">
        <f t="shared" si="3"/>
        <v>0</v>
      </c>
      <c r="P19" s="52">
        <f>'МТР (факт)'!J11</f>
        <v>0</v>
      </c>
      <c r="Q19" s="49">
        <f>'МТР (факт)'!K11</f>
        <v>0</v>
      </c>
      <c r="R19" s="52">
        <f>'МТР (факт)'!L11</f>
        <v>0</v>
      </c>
      <c r="S19" s="49">
        <f>'МТР (факт)'!M11</f>
        <v>0</v>
      </c>
      <c r="T19" s="52">
        <f>'МТР (факт)'!N11</f>
        <v>0</v>
      </c>
      <c r="U19" s="49">
        <f>'МТР (факт)'!O11</f>
        <v>0</v>
      </c>
      <c r="V19" s="52">
        <f t="shared" si="4"/>
        <v>0</v>
      </c>
      <c r="W19" s="49">
        <f t="shared" si="5"/>
        <v>0</v>
      </c>
      <c r="X19" s="52">
        <f>'МТР (факт)'!P11</f>
        <v>0</v>
      </c>
      <c r="Y19" s="49">
        <f>'МТР (факт)'!Q11</f>
        <v>0</v>
      </c>
      <c r="Z19" s="52">
        <f>'МТР (факт)'!R11</f>
        <v>0</v>
      </c>
      <c r="AA19" s="49">
        <f>'МТР (факт)'!S11</f>
        <v>0</v>
      </c>
      <c r="AB19" s="52">
        <f>'МТР (факт)'!T11</f>
        <v>0</v>
      </c>
      <c r="AC19" s="49">
        <f>'МТР (факт)'!U11</f>
        <v>0</v>
      </c>
      <c r="AD19" s="52">
        <f>'МТР (факт)'!V11</f>
        <v>0</v>
      </c>
      <c r="AE19" s="49">
        <f>'МТР (факт)'!W11</f>
        <v>0</v>
      </c>
      <c r="AF19" s="52">
        <f t="shared" si="6"/>
        <v>0</v>
      </c>
      <c r="AG19" s="49">
        <f t="shared" si="7"/>
        <v>0</v>
      </c>
      <c r="AH19" s="52">
        <f>'МТР (факт)'!X11</f>
        <v>0</v>
      </c>
      <c r="AI19" s="49">
        <f>'МТР (факт)'!Y11</f>
        <v>0</v>
      </c>
      <c r="AJ19" s="52">
        <f>'МТР (факт)'!Z11</f>
        <v>0</v>
      </c>
      <c r="AK19" s="49">
        <f>'МТР (факт)'!AA11</f>
        <v>0</v>
      </c>
      <c r="AL19" s="52">
        <f>'МТР (факт)'!AB11</f>
        <v>0</v>
      </c>
      <c r="AM19" s="49">
        <f>'МТР (факт)'!AC11</f>
        <v>0</v>
      </c>
      <c r="AN19" s="52">
        <f>'МТР (факт)'!AD11</f>
        <v>0</v>
      </c>
      <c r="AO19" s="49">
        <f>'МТР (факт)'!AE11</f>
        <v>0</v>
      </c>
      <c r="AP19" s="52">
        <f>'МТР (факт)'!AF11</f>
        <v>0</v>
      </c>
      <c r="AQ19" s="49">
        <f>'МТР (факт)'!AG11</f>
        <v>0</v>
      </c>
      <c r="AR19" s="52">
        <f>'МТР (факт)'!AH11</f>
        <v>0</v>
      </c>
      <c r="AS19" s="49">
        <f>'МТР (факт)'!AI11</f>
        <v>0</v>
      </c>
      <c r="AT19" s="52">
        <f t="shared" si="8"/>
        <v>0</v>
      </c>
      <c r="AU19" s="49">
        <f t="shared" si="9"/>
        <v>0</v>
      </c>
      <c r="AV19" s="52">
        <f>'МТР (факт)'!AJ11</f>
        <v>0</v>
      </c>
      <c r="AW19" s="49">
        <f>'МТР (факт)'!AK11</f>
        <v>0</v>
      </c>
      <c r="AX19" s="52">
        <f>'МТР (факт)'!AL11</f>
        <v>0</v>
      </c>
      <c r="AY19" s="49">
        <f>'МТР (факт)'!AM11</f>
        <v>0</v>
      </c>
      <c r="AZ19" s="52">
        <f t="shared" si="10"/>
        <v>0</v>
      </c>
      <c r="BA19" s="49">
        <f t="shared" si="11"/>
        <v>0</v>
      </c>
      <c r="BB19" s="52">
        <f>'МТР (факт)'!AN11</f>
        <v>0</v>
      </c>
      <c r="BC19" s="49">
        <f>'МТР (факт)'!AO11</f>
        <v>0</v>
      </c>
      <c r="BD19" s="52">
        <f>'МТР (факт)'!AP11</f>
        <v>0</v>
      </c>
      <c r="BE19" s="49">
        <f>'МТР (факт)'!AQ11</f>
        <v>0</v>
      </c>
      <c r="BF19" s="52">
        <f>'МТР (факт)'!AR11</f>
        <v>0</v>
      </c>
      <c r="BG19" s="49">
        <f>'МТР (факт)'!AS11</f>
        <v>0</v>
      </c>
      <c r="BH19" s="52">
        <f>'МТР (факт)'!AT11</f>
        <v>0</v>
      </c>
      <c r="BI19" s="49">
        <f>'МТР (факт)'!AU11</f>
        <v>0</v>
      </c>
      <c r="BJ19" s="52">
        <f>'МТР (факт)'!AV11</f>
        <v>0</v>
      </c>
      <c r="BK19" s="49">
        <f>'МТР (факт)'!AW11</f>
        <v>0</v>
      </c>
      <c r="BL19" s="52">
        <f>'МТР (факт)'!AX11</f>
        <v>0</v>
      </c>
      <c r="BM19" s="49">
        <f>'МТР (факт)'!AY11</f>
        <v>0</v>
      </c>
      <c r="BN19" s="49">
        <f>'МТР (факт)'!AZ11</f>
        <v>0</v>
      </c>
      <c r="BO19" s="49">
        <f>'МТР (факт)'!BA11</f>
        <v>0</v>
      </c>
      <c r="BP19" s="52">
        <f t="shared" si="12"/>
        <v>0</v>
      </c>
      <c r="BQ19" s="49">
        <f t="shared" si="13"/>
        <v>0</v>
      </c>
      <c r="BR19" s="52">
        <f>'МТР (факт)'!BB11</f>
        <v>0</v>
      </c>
      <c r="BS19" s="49">
        <f>'МТР (факт)'!BC11</f>
        <v>0</v>
      </c>
      <c r="BT19" s="52">
        <f>'МТР (факт)'!BD11</f>
        <v>0</v>
      </c>
      <c r="BU19" s="49">
        <f>'МТР (факт)'!BE11</f>
        <v>0</v>
      </c>
      <c r="BV19" s="52">
        <f>'МТР (факт)'!BF11</f>
        <v>0</v>
      </c>
      <c r="BW19" s="49">
        <f>'МТР (факт)'!BG11</f>
        <v>0</v>
      </c>
      <c r="BX19" s="52">
        <f t="shared" si="14"/>
        <v>0</v>
      </c>
      <c r="BY19" s="49">
        <f t="shared" si="15"/>
        <v>0</v>
      </c>
      <c r="BZ19" s="52">
        <f>'МТР (факт)'!BH11</f>
        <v>0</v>
      </c>
      <c r="CA19" s="49">
        <f>'МТР (факт)'!BI11</f>
        <v>0</v>
      </c>
      <c r="CB19" s="52">
        <f>'МТР (факт)'!BJ11</f>
        <v>0</v>
      </c>
      <c r="CC19" s="49">
        <f>'МТР (факт)'!BK11</f>
        <v>0</v>
      </c>
      <c r="CD19" s="49">
        <f>'МТР (факт)'!BL11</f>
        <v>0</v>
      </c>
      <c r="CE19" s="49">
        <f>'МТР (факт)'!BM11</f>
        <v>0</v>
      </c>
      <c r="CF19" s="49">
        <f>'МТР (факт)'!BN11</f>
        <v>0</v>
      </c>
      <c r="CG19" s="49">
        <f>'МТР (факт)'!BO11</f>
        <v>0</v>
      </c>
      <c r="CH19" s="52">
        <f t="shared" si="16"/>
        <v>0</v>
      </c>
      <c r="CI19" s="49">
        <f t="shared" si="17"/>
        <v>0</v>
      </c>
      <c r="CJ19" s="52">
        <f>'МТР (факт)'!BP11</f>
        <v>0</v>
      </c>
      <c r="CK19" s="49">
        <f>'МТР (факт)'!BQ11</f>
        <v>0</v>
      </c>
      <c r="CL19" s="52">
        <f>'МТР (факт)'!BR11</f>
        <v>0</v>
      </c>
      <c r="CM19" s="49">
        <f>'МТР (факт)'!BS11</f>
        <v>0</v>
      </c>
      <c r="CN19" s="52">
        <f>'МТР (факт)'!BT11</f>
        <v>0</v>
      </c>
      <c r="CO19" s="49">
        <f>'МТР (факт)'!BU11</f>
        <v>0</v>
      </c>
      <c r="CP19" s="52">
        <f>'МТР (факт)'!BV11</f>
        <v>0</v>
      </c>
      <c r="CQ19" s="49">
        <f>'МТР (факт)'!BW11</f>
        <v>0</v>
      </c>
      <c r="CR19" s="49">
        <f>'МТР (факт)'!BX11</f>
        <v>0</v>
      </c>
      <c r="CS19" s="49">
        <f>'МТР (факт)'!BY11</f>
        <v>0</v>
      </c>
      <c r="CT19" s="49">
        <f>'МТР (факт)'!BZ11</f>
        <v>0</v>
      </c>
      <c r="CU19" s="49">
        <f>'МТР (факт)'!CA11</f>
        <v>0</v>
      </c>
      <c r="CV19" s="49">
        <f>'МТР (факт)'!CB11</f>
        <v>0</v>
      </c>
      <c r="CW19" s="49">
        <f>'МТР (факт)'!CC11</f>
        <v>0</v>
      </c>
      <c r="CX19" s="49">
        <f>'МТР (факт)'!CD11</f>
        <v>0</v>
      </c>
      <c r="CY19" s="49">
        <f>'МТР (факт)'!CE11</f>
        <v>0</v>
      </c>
      <c r="CZ19" s="52">
        <f t="shared" si="18"/>
        <v>0</v>
      </c>
      <c r="DA19" s="49">
        <f t="shared" si="19"/>
        <v>0</v>
      </c>
      <c r="DB19" s="52">
        <f>'МТР (факт)'!CF11</f>
        <v>0</v>
      </c>
      <c r="DC19" s="49">
        <f>'МТР (факт)'!CG11</f>
        <v>0</v>
      </c>
      <c r="DD19" s="52">
        <f>'МТР (факт)'!CH11</f>
        <v>0</v>
      </c>
      <c r="DE19" s="49">
        <f>'МТР (факт)'!CI11</f>
        <v>0</v>
      </c>
      <c r="DF19" s="52">
        <f>'МТР (факт)'!CJ11</f>
        <v>0</v>
      </c>
      <c r="DG19" s="49">
        <f>'МТР (факт)'!CK11</f>
        <v>0</v>
      </c>
      <c r="DH19" s="52">
        <f>'МТР (факт)'!CL11</f>
        <v>0</v>
      </c>
      <c r="DI19" s="49">
        <f>'МТР (факт)'!CM11</f>
        <v>0</v>
      </c>
      <c r="DJ19" s="52">
        <f>'МТР (факт)'!CN11</f>
        <v>0</v>
      </c>
      <c r="DK19" s="49">
        <f>'МТР (факт)'!CO11</f>
        <v>0</v>
      </c>
      <c r="DL19" s="52">
        <f>'МТР (факт)'!CP11</f>
        <v>0</v>
      </c>
      <c r="DM19" s="49">
        <f>'МТР (факт)'!CQ11</f>
        <v>0</v>
      </c>
      <c r="DN19" s="52">
        <f>'МТР (факт)'!CR11</f>
        <v>0</v>
      </c>
      <c r="DO19" s="49">
        <f>'МТР (факт)'!CS11</f>
        <v>0</v>
      </c>
      <c r="DP19" s="52">
        <f>'МТР (факт)'!CT11</f>
        <v>0</v>
      </c>
      <c r="DQ19" s="49">
        <f>'МТР (факт)'!CU11</f>
        <v>0</v>
      </c>
      <c r="DR19" s="52">
        <f>'МТР (факт)'!CV11</f>
        <v>0</v>
      </c>
      <c r="DS19" s="49">
        <f>'МТР (факт)'!CW11</f>
        <v>0</v>
      </c>
      <c r="DT19" s="52">
        <f>'МТР (факт)'!CX11</f>
        <v>0</v>
      </c>
      <c r="DU19" s="49">
        <f>'МТР (факт)'!CY11</f>
        <v>0</v>
      </c>
      <c r="DV19" s="52">
        <f>'МТР (факт)'!CZ11</f>
        <v>0</v>
      </c>
      <c r="DW19" s="49">
        <f>'МТР (факт)'!DA11</f>
        <v>0</v>
      </c>
      <c r="DX19" s="52">
        <f>'МТР (факт)'!DB11</f>
        <v>0</v>
      </c>
      <c r="DY19" s="49">
        <f>'МТР (факт)'!DC11</f>
        <v>0</v>
      </c>
      <c r="DZ19" s="52">
        <f>'МТР (факт)'!DD11</f>
        <v>0</v>
      </c>
      <c r="EA19" s="49">
        <f>'МТР (факт)'!DE11</f>
        <v>0</v>
      </c>
      <c r="EB19" s="52">
        <f>'МТР (факт)'!DF11</f>
        <v>0</v>
      </c>
      <c r="EC19" s="49">
        <f>'МТР (факт)'!DG11</f>
        <v>0</v>
      </c>
      <c r="ED19" s="49">
        <f>'МТР (факт)'!DH11</f>
        <v>0</v>
      </c>
      <c r="EE19" s="49">
        <f>'МТР (факт)'!DI11</f>
        <v>0</v>
      </c>
      <c r="EF19" s="49">
        <f>'МТР (факт)'!DJ11</f>
        <v>0</v>
      </c>
      <c r="EG19" s="49">
        <f>'МТР (факт)'!DK11</f>
        <v>0</v>
      </c>
      <c r="EH19" s="52">
        <f>'МТР (факт)'!DL11</f>
        <v>0</v>
      </c>
      <c r="EI19" s="49">
        <f>'МТР (факт)'!DM11</f>
        <v>0</v>
      </c>
      <c r="EJ19" s="49">
        <f>'МТР (факт)'!DN11</f>
        <v>0</v>
      </c>
      <c r="EK19" s="49">
        <f>'МТР (факт)'!DO11</f>
        <v>0</v>
      </c>
      <c r="EL19" s="49">
        <f>'МТР (факт)'!DP11</f>
        <v>0</v>
      </c>
      <c r="EM19" s="49">
        <f>'МТР (факт)'!DQ11</f>
        <v>0</v>
      </c>
      <c r="EN19" s="49">
        <f>'МТР (факт)'!DR11</f>
        <v>0</v>
      </c>
      <c r="EO19" s="49">
        <f>'МТР (факт)'!DS11</f>
        <v>0</v>
      </c>
      <c r="EP19" s="49">
        <f>'МТР (факт)'!DT11</f>
        <v>0</v>
      </c>
      <c r="EQ19" s="49">
        <f>'МТР (факт)'!DU11</f>
        <v>0</v>
      </c>
      <c r="ER19" s="49">
        <f>'МТР (факт)'!DV11</f>
        <v>0</v>
      </c>
      <c r="ES19" s="49">
        <f>'МТР (факт)'!DW11</f>
        <v>0</v>
      </c>
      <c r="ET19" s="49">
        <f>'МТР (факт)'!DX11</f>
        <v>0</v>
      </c>
      <c r="EU19" s="49">
        <f>'МТР (факт)'!DY11</f>
        <v>0</v>
      </c>
      <c r="EV19" s="52">
        <f t="shared" si="20"/>
        <v>0</v>
      </c>
      <c r="EW19" s="160">
        <f t="shared" si="21"/>
        <v>0</v>
      </c>
      <c r="EX19" s="52">
        <f>'МТР (факт)'!DZ11</f>
        <v>0</v>
      </c>
      <c r="EY19" s="49">
        <f>'МТР (факт)'!EA11</f>
        <v>0</v>
      </c>
      <c r="EZ19" s="52">
        <f>'МТР (факт)'!EB11</f>
        <v>0</v>
      </c>
      <c r="FA19" s="49">
        <f>'МТР (факт)'!EC11</f>
        <v>0</v>
      </c>
      <c r="FB19" s="52">
        <f t="shared" si="22"/>
        <v>0</v>
      </c>
      <c r="FC19" s="49">
        <f t="shared" si="23"/>
        <v>0</v>
      </c>
      <c r="FD19" s="52">
        <f>'МТР (факт)'!ED11</f>
        <v>0</v>
      </c>
      <c r="FE19" s="49">
        <f>'МТР (факт)'!EE11</f>
        <v>0</v>
      </c>
      <c r="FF19" s="52">
        <f>'МТР (факт)'!EF11</f>
        <v>0</v>
      </c>
      <c r="FG19" s="49">
        <f>'МТР (факт)'!EG11</f>
        <v>0</v>
      </c>
      <c r="FH19" s="52">
        <f>'МТР (факт)'!EH11</f>
        <v>0</v>
      </c>
      <c r="FI19" s="49">
        <f>'МТР (факт)'!EI11</f>
        <v>0</v>
      </c>
      <c r="FJ19" s="52">
        <f>'МТР (факт)'!EJ11</f>
        <v>0</v>
      </c>
      <c r="FK19" s="49">
        <f>'МТР (факт)'!EK11</f>
        <v>0</v>
      </c>
      <c r="FL19" s="52">
        <f>'МТР (факт)'!EL11</f>
        <v>0</v>
      </c>
      <c r="FM19" s="49">
        <f>'МТР (факт)'!EM11</f>
        <v>0</v>
      </c>
      <c r="FN19" s="49">
        <f>'МТР (факт)'!EN11</f>
        <v>0</v>
      </c>
      <c r="FO19" s="49">
        <f>'МТР (факт)'!EO11</f>
        <v>0</v>
      </c>
      <c r="FP19" s="49">
        <f>'МТР (факт)'!EP11</f>
        <v>0</v>
      </c>
      <c r="FQ19" s="49">
        <f>'МТР (факт)'!EQ11</f>
        <v>0</v>
      </c>
      <c r="FR19" s="52">
        <f t="shared" si="24"/>
        <v>0</v>
      </c>
      <c r="FS19" s="49">
        <f t="shared" si="25"/>
        <v>0</v>
      </c>
      <c r="FT19" s="52">
        <f>'МТР (факт)'!ER11</f>
        <v>0</v>
      </c>
      <c r="FU19" s="49">
        <f>'МТР (факт)'!ES11</f>
        <v>0</v>
      </c>
      <c r="FV19" s="52">
        <f>'МТР (факт)'!ET11</f>
        <v>0</v>
      </c>
      <c r="FW19" s="49">
        <f>'МТР (факт)'!EU11</f>
        <v>0</v>
      </c>
      <c r="FX19" s="49">
        <f>'МТР (факт)'!EV11</f>
        <v>0</v>
      </c>
      <c r="FY19" s="49">
        <f>'МТР (факт)'!EW11</f>
        <v>0</v>
      </c>
      <c r="FZ19" s="52">
        <f t="shared" si="26"/>
        <v>0</v>
      </c>
      <c r="GA19" s="49">
        <f t="shared" si="27"/>
        <v>0</v>
      </c>
      <c r="GB19" s="52">
        <f>'МТР (факт)'!EX11</f>
        <v>0</v>
      </c>
      <c r="GC19" s="49">
        <f>'МТР (факт)'!EY11</f>
        <v>0</v>
      </c>
      <c r="GD19" s="49">
        <f>'МТР (факт)'!EZ11</f>
        <v>0</v>
      </c>
      <c r="GE19" s="49">
        <f>'МТР (факт)'!FA11</f>
        <v>0</v>
      </c>
      <c r="GF19" s="52">
        <f t="shared" si="28"/>
        <v>0</v>
      </c>
      <c r="GG19" s="49">
        <f t="shared" si="29"/>
        <v>0</v>
      </c>
      <c r="GH19" s="52">
        <f>'МТР (факт)'!FB11</f>
        <v>0</v>
      </c>
      <c r="GI19" s="49">
        <f>'МТР (факт)'!FC11</f>
        <v>0</v>
      </c>
      <c r="GJ19" s="52">
        <f>'МТР (факт)'!FD11</f>
        <v>0</v>
      </c>
      <c r="GK19" s="49">
        <f>'МТР (факт)'!FE11</f>
        <v>0</v>
      </c>
      <c r="GL19" s="52">
        <f>'МТР (факт)'!FF11</f>
        <v>0</v>
      </c>
      <c r="GM19" s="49">
        <f>'МТР (факт)'!FG11</f>
        <v>0</v>
      </c>
      <c r="GN19" s="52">
        <f t="shared" si="30"/>
        <v>0</v>
      </c>
      <c r="GO19" s="49">
        <f t="shared" si="31"/>
        <v>0</v>
      </c>
    </row>
    <row r="20" spans="1:501">
      <c r="A20" s="37">
        <v>630066</v>
      </c>
      <c r="B20" s="37">
        <v>5017</v>
      </c>
      <c r="C20" s="38" t="s">
        <v>36</v>
      </c>
      <c r="D20" s="52">
        <f t="shared" si="0"/>
        <v>0</v>
      </c>
      <c r="E20" s="49">
        <f t="shared" si="1"/>
        <v>0</v>
      </c>
      <c r="F20" s="52">
        <f>'МТР (факт)'!B12</f>
        <v>0</v>
      </c>
      <c r="G20" s="49">
        <f>'МТР (факт)'!C12</f>
        <v>0</v>
      </c>
      <c r="H20" s="52">
        <f>'МТР (факт)'!D12</f>
        <v>0</v>
      </c>
      <c r="I20" s="49">
        <f>'МТР (факт)'!E12</f>
        <v>0</v>
      </c>
      <c r="J20" s="49">
        <f>'МТР (факт)'!F12</f>
        <v>0</v>
      </c>
      <c r="K20" s="49">
        <f>'МТР (факт)'!G12</f>
        <v>0</v>
      </c>
      <c r="L20" s="49">
        <f>'МТР (факт)'!H12</f>
        <v>0</v>
      </c>
      <c r="M20" s="49">
        <f>'МТР (факт)'!I12</f>
        <v>0</v>
      </c>
      <c r="N20" s="52">
        <f t="shared" si="2"/>
        <v>0</v>
      </c>
      <c r="O20" s="49">
        <f t="shared" si="3"/>
        <v>0</v>
      </c>
      <c r="P20" s="52">
        <f>'МТР (факт)'!J12</f>
        <v>0</v>
      </c>
      <c r="Q20" s="49">
        <f>'МТР (факт)'!K12</f>
        <v>0</v>
      </c>
      <c r="R20" s="52">
        <f>'МТР (факт)'!L12</f>
        <v>0</v>
      </c>
      <c r="S20" s="49">
        <f>'МТР (факт)'!M12</f>
        <v>0</v>
      </c>
      <c r="T20" s="52">
        <f>'МТР (факт)'!N12</f>
        <v>0</v>
      </c>
      <c r="U20" s="49">
        <f>'МТР (факт)'!O12</f>
        <v>0</v>
      </c>
      <c r="V20" s="52">
        <f t="shared" si="4"/>
        <v>0</v>
      </c>
      <c r="W20" s="49">
        <f>S20+U20</f>
        <v>0</v>
      </c>
      <c r="X20" s="52">
        <f>'МТР (факт)'!P12</f>
        <v>0</v>
      </c>
      <c r="Y20" s="49">
        <f>'МТР (факт)'!Q12</f>
        <v>0</v>
      </c>
      <c r="Z20" s="52">
        <f>'МТР (факт)'!R12</f>
        <v>0</v>
      </c>
      <c r="AA20" s="49">
        <f>'МТР (факт)'!S12</f>
        <v>0</v>
      </c>
      <c r="AB20" s="52">
        <f>'МТР (факт)'!T12</f>
        <v>0</v>
      </c>
      <c r="AC20" s="49">
        <f>'МТР (факт)'!U12</f>
        <v>0</v>
      </c>
      <c r="AD20" s="52">
        <f>'МТР (факт)'!V12</f>
        <v>0</v>
      </c>
      <c r="AE20" s="49">
        <f>'МТР (факт)'!W12</f>
        <v>0</v>
      </c>
      <c r="AF20" s="52">
        <f t="shared" si="6"/>
        <v>0</v>
      </c>
      <c r="AG20" s="49">
        <f t="shared" si="7"/>
        <v>0</v>
      </c>
      <c r="AH20" s="52">
        <f>'МТР (факт)'!X12</f>
        <v>0</v>
      </c>
      <c r="AI20" s="49">
        <f>'МТР (факт)'!Y12</f>
        <v>0</v>
      </c>
      <c r="AJ20" s="52">
        <f>'МТР (факт)'!Z12</f>
        <v>0</v>
      </c>
      <c r="AK20" s="49">
        <f>'МТР (факт)'!AA12</f>
        <v>0</v>
      </c>
      <c r="AL20" s="52">
        <f>'МТР (факт)'!AB12</f>
        <v>0</v>
      </c>
      <c r="AM20" s="49">
        <f>'МТР (факт)'!AC12</f>
        <v>0</v>
      </c>
      <c r="AN20" s="52">
        <f>'МТР (факт)'!AD12</f>
        <v>0</v>
      </c>
      <c r="AO20" s="49">
        <f>'МТР (факт)'!AE12</f>
        <v>0</v>
      </c>
      <c r="AP20" s="52">
        <f>'МТР (факт)'!AF12</f>
        <v>0</v>
      </c>
      <c r="AQ20" s="49">
        <f>'МТР (факт)'!AG12</f>
        <v>0</v>
      </c>
      <c r="AR20" s="52">
        <f>'МТР (факт)'!AH12</f>
        <v>0</v>
      </c>
      <c r="AS20" s="49">
        <f>'МТР (факт)'!AI12</f>
        <v>0</v>
      </c>
      <c r="AT20" s="52">
        <f t="shared" si="8"/>
        <v>0</v>
      </c>
      <c r="AU20" s="49">
        <f t="shared" si="9"/>
        <v>0</v>
      </c>
      <c r="AV20" s="52">
        <f>'МТР (факт)'!AJ12</f>
        <v>0</v>
      </c>
      <c r="AW20" s="49">
        <f>'МТР (факт)'!AK12</f>
        <v>0</v>
      </c>
      <c r="AX20" s="52">
        <f>'МТР (факт)'!AL12</f>
        <v>0</v>
      </c>
      <c r="AY20" s="49">
        <f>'МТР (факт)'!AM12</f>
        <v>0</v>
      </c>
      <c r="AZ20" s="52">
        <f t="shared" si="10"/>
        <v>0</v>
      </c>
      <c r="BA20" s="49">
        <f t="shared" si="11"/>
        <v>0</v>
      </c>
      <c r="BB20" s="52">
        <f>'МТР (факт)'!AN12</f>
        <v>0</v>
      </c>
      <c r="BC20" s="49">
        <f>'МТР (факт)'!AO12</f>
        <v>0</v>
      </c>
      <c r="BD20" s="52">
        <f>'МТР (факт)'!AP12</f>
        <v>0</v>
      </c>
      <c r="BE20" s="49">
        <f>'МТР (факт)'!AQ12</f>
        <v>0</v>
      </c>
      <c r="BF20" s="52">
        <f>'МТР (факт)'!AR12</f>
        <v>0</v>
      </c>
      <c r="BG20" s="49">
        <f>'МТР (факт)'!AS12</f>
        <v>0</v>
      </c>
      <c r="BH20" s="52">
        <f>'МТР (факт)'!AT12</f>
        <v>0</v>
      </c>
      <c r="BI20" s="49">
        <f>'МТР (факт)'!AU12</f>
        <v>0</v>
      </c>
      <c r="BJ20" s="52">
        <f>'МТР (факт)'!AV12</f>
        <v>0</v>
      </c>
      <c r="BK20" s="49">
        <f>'МТР (факт)'!AW12</f>
        <v>0</v>
      </c>
      <c r="BL20" s="52">
        <f>'МТР (факт)'!AX12</f>
        <v>0</v>
      </c>
      <c r="BM20" s="49">
        <f>'МТР (факт)'!AY12</f>
        <v>0</v>
      </c>
      <c r="BN20" s="49">
        <f>'МТР (факт)'!AZ12</f>
        <v>0</v>
      </c>
      <c r="BO20" s="49">
        <f>'МТР (факт)'!BA12</f>
        <v>0</v>
      </c>
      <c r="BP20" s="52">
        <f t="shared" si="12"/>
        <v>0</v>
      </c>
      <c r="BQ20" s="49">
        <f t="shared" si="13"/>
        <v>0</v>
      </c>
      <c r="BR20" s="52">
        <f>'МТР (факт)'!BB12</f>
        <v>0</v>
      </c>
      <c r="BS20" s="49">
        <f>'МТР (факт)'!BC12</f>
        <v>0</v>
      </c>
      <c r="BT20" s="52">
        <f>'МТР (факт)'!BD12</f>
        <v>0</v>
      </c>
      <c r="BU20" s="49">
        <f>'МТР (факт)'!BE12</f>
        <v>0</v>
      </c>
      <c r="BV20" s="52">
        <f>'МТР (факт)'!BF12</f>
        <v>0</v>
      </c>
      <c r="BW20" s="49">
        <f>'МТР (факт)'!BG12</f>
        <v>0</v>
      </c>
      <c r="BX20" s="52">
        <f t="shared" si="14"/>
        <v>0</v>
      </c>
      <c r="BY20" s="49">
        <f t="shared" si="15"/>
        <v>0</v>
      </c>
      <c r="BZ20" s="52">
        <f>'МТР (факт)'!BH12</f>
        <v>0</v>
      </c>
      <c r="CA20" s="49">
        <f>'МТР (факт)'!BI12</f>
        <v>0</v>
      </c>
      <c r="CB20" s="52">
        <f>'МТР (факт)'!BJ12</f>
        <v>0</v>
      </c>
      <c r="CC20" s="49">
        <f>'МТР (факт)'!BK12</f>
        <v>0</v>
      </c>
      <c r="CD20" s="49">
        <f>'МТР (факт)'!BL12</f>
        <v>0</v>
      </c>
      <c r="CE20" s="49">
        <f>'МТР (факт)'!BM12</f>
        <v>0</v>
      </c>
      <c r="CF20" s="49">
        <f>'МТР (факт)'!BN12</f>
        <v>0</v>
      </c>
      <c r="CG20" s="49">
        <f>'МТР (факт)'!BO12</f>
        <v>0</v>
      </c>
      <c r="CH20" s="52">
        <f t="shared" si="16"/>
        <v>0</v>
      </c>
      <c r="CI20" s="49">
        <f t="shared" si="17"/>
        <v>0</v>
      </c>
      <c r="CJ20" s="52">
        <f>'МТР (факт)'!BP12</f>
        <v>0</v>
      </c>
      <c r="CK20" s="49">
        <f>'МТР (факт)'!BQ12</f>
        <v>0</v>
      </c>
      <c r="CL20" s="52">
        <f>'МТР (факт)'!BR12</f>
        <v>0</v>
      </c>
      <c r="CM20" s="49">
        <f>'МТР (факт)'!BS12</f>
        <v>0</v>
      </c>
      <c r="CN20" s="52">
        <f>'МТР (факт)'!BT12</f>
        <v>0</v>
      </c>
      <c r="CO20" s="49">
        <f>'МТР (факт)'!BU12</f>
        <v>0</v>
      </c>
      <c r="CP20" s="52">
        <f>'МТР (факт)'!BV12</f>
        <v>0</v>
      </c>
      <c r="CQ20" s="49">
        <f>'МТР (факт)'!BW12</f>
        <v>0</v>
      </c>
      <c r="CR20" s="49">
        <f>'МТР (факт)'!BX12</f>
        <v>0</v>
      </c>
      <c r="CS20" s="49">
        <f>'МТР (факт)'!BY12</f>
        <v>0</v>
      </c>
      <c r="CT20" s="49">
        <f>'МТР (факт)'!BZ12</f>
        <v>0</v>
      </c>
      <c r="CU20" s="49">
        <f>'МТР (факт)'!CA12</f>
        <v>0</v>
      </c>
      <c r="CV20" s="49">
        <f>'МТР (факт)'!CB12</f>
        <v>0</v>
      </c>
      <c r="CW20" s="49">
        <f>'МТР (факт)'!CC12</f>
        <v>0</v>
      </c>
      <c r="CX20" s="49">
        <f>'МТР (факт)'!CD12</f>
        <v>0</v>
      </c>
      <c r="CY20" s="49">
        <f>'МТР (факт)'!CE12</f>
        <v>0</v>
      </c>
      <c r="CZ20" s="52">
        <f t="shared" si="18"/>
        <v>0</v>
      </c>
      <c r="DA20" s="49">
        <f t="shared" si="19"/>
        <v>0</v>
      </c>
      <c r="DB20" s="52">
        <f>'МТР (факт)'!CF12</f>
        <v>0</v>
      </c>
      <c r="DC20" s="49">
        <f>'МТР (факт)'!CG12</f>
        <v>0</v>
      </c>
      <c r="DD20" s="52">
        <f>'МТР (факт)'!CH12</f>
        <v>0</v>
      </c>
      <c r="DE20" s="49">
        <f>'МТР (факт)'!CI12</f>
        <v>0</v>
      </c>
      <c r="DF20" s="52">
        <f>'МТР (факт)'!CJ12</f>
        <v>0</v>
      </c>
      <c r="DG20" s="49">
        <f>'МТР (факт)'!CK12</f>
        <v>0</v>
      </c>
      <c r="DH20" s="52">
        <f>'МТР (факт)'!CL12</f>
        <v>0</v>
      </c>
      <c r="DI20" s="49">
        <f>'МТР (факт)'!CM12</f>
        <v>0</v>
      </c>
      <c r="DJ20" s="52">
        <f>'МТР (факт)'!CN12</f>
        <v>0</v>
      </c>
      <c r="DK20" s="49">
        <f>'МТР (факт)'!CO12</f>
        <v>0</v>
      </c>
      <c r="DL20" s="52">
        <f>'МТР (факт)'!CP12</f>
        <v>0</v>
      </c>
      <c r="DM20" s="49">
        <f>'МТР (факт)'!CQ12</f>
        <v>0</v>
      </c>
      <c r="DN20" s="52">
        <f>'МТР (факт)'!CR12</f>
        <v>0</v>
      </c>
      <c r="DO20" s="49">
        <f>'МТР (факт)'!CS12</f>
        <v>0</v>
      </c>
      <c r="DP20" s="52">
        <f>'МТР (факт)'!CT12</f>
        <v>0</v>
      </c>
      <c r="DQ20" s="49">
        <f>'МТР (факт)'!CU12</f>
        <v>0</v>
      </c>
      <c r="DR20" s="52">
        <f>'МТР (факт)'!CV12</f>
        <v>0</v>
      </c>
      <c r="DS20" s="49">
        <f>'МТР (факт)'!CW12</f>
        <v>0</v>
      </c>
      <c r="DT20" s="52">
        <f>'МТР (факт)'!CX12</f>
        <v>0</v>
      </c>
      <c r="DU20" s="49">
        <f>'МТР (факт)'!CY12</f>
        <v>0</v>
      </c>
      <c r="DV20" s="52">
        <f>'МТР (факт)'!CZ12</f>
        <v>0</v>
      </c>
      <c r="DW20" s="49">
        <f>'МТР (факт)'!DA12</f>
        <v>0</v>
      </c>
      <c r="DX20" s="52">
        <f>'МТР (факт)'!DB12</f>
        <v>0</v>
      </c>
      <c r="DY20" s="49">
        <f>'МТР (факт)'!DC12</f>
        <v>0</v>
      </c>
      <c r="DZ20" s="52">
        <f>'МТР (факт)'!DD12</f>
        <v>0</v>
      </c>
      <c r="EA20" s="49">
        <f>'МТР (факт)'!DE12</f>
        <v>0</v>
      </c>
      <c r="EB20" s="52">
        <f>'МТР (факт)'!DF12</f>
        <v>0</v>
      </c>
      <c r="EC20" s="49">
        <f>'МТР (факт)'!DG12</f>
        <v>0</v>
      </c>
      <c r="ED20" s="49">
        <f>'МТР (факт)'!DH12</f>
        <v>0</v>
      </c>
      <c r="EE20" s="49">
        <f>'МТР (факт)'!DI12</f>
        <v>0</v>
      </c>
      <c r="EF20" s="49">
        <f>'МТР (факт)'!DJ12</f>
        <v>0</v>
      </c>
      <c r="EG20" s="49">
        <f>'МТР (факт)'!DK12</f>
        <v>0</v>
      </c>
      <c r="EH20" s="52">
        <f>'МТР (факт)'!DL12</f>
        <v>0</v>
      </c>
      <c r="EI20" s="49">
        <f>'МТР (факт)'!DM12</f>
        <v>0</v>
      </c>
      <c r="EJ20" s="49">
        <f>'МТР (факт)'!DN12</f>
        <v>0</v>
      </c>
      <c r="EK20" s="49">
        <f>'МТР (факт)'!DO12</f>
        <v>0</v>
      </c>
      <c r="EL20" s="49">
        <f>'МТР (факт)'!DP12</f>
        <v>0</v>
      </c>
      <c r="EM20" s="49">
        <f>'МТР (факт)'!DQ12</f>
        <v>0</v>
      </c>
      <c r="EN20" s="49">
        <f>'МТР (факт)'!DR12</f>
        <v>0</v>
      </c>
      <c r="EO20" s="49">
        <f>'МТР (факт)'!DS12</f>
        <v>0</v>
      </c>
      <c r="EP20" s="49">
        <f>'МТР (факт)'!DT12</f>
        <v>0</v>
      </c>
      <c r="EQ20" s="49">
        <f>'МТР (факт)'!DU12</f>
        <v>0</v>
      </c>
      <c r="ER20" s="49">
        <f>'МТР (факт)'!DV12</f>
        <v>0</v>
      </c>
      <c r="ES20" s="49">
        <f>'МТР (факт)'!DW12</f>
        <v>0</v>
      </c>
      <c r="ET20" s="49">
        <f>'МТР (факт)'!DX12</f>
        <v>0</v>
      </c>
      <c r="EU20" s="49">
        <f>'МТР (факт)'!DY12</f>
        <v>0</v>
      </c>
      <c r="EV20" s="52">
        <f t="shared" si="20"/>
        <v>0</v>
      </c>
      <c r="EW20" s="160">
        <f t="shared" si="21"/>
        <v>0</v>
      </c>
      <c r="EX20" s="52">
        <f>'МТР (факт)'!DZ12</f>
        <v>0</v>
      </c>
      <c r="EY20" s="49">
        <f>'МТР (факт)'!EA12</f>
        <v>0</v>
      </c>
      <c r="EZ20" s="52">
        <f>'МТР (факт)'!EB12</f>
        <v>0</v>
      </c>
      <c r="FA20" s="49">
        <f>'МТР (факт)'!EC12</f>
        <v>0</v>
      </c>
      <c r="FB20" s="52">
        <f t="shared" si="22"/>
        <v>0</v>
      </c>
      <c r="FC20" s="49">
        <f t="shared" si="23"/>
        <v>0</v>
      </c>
      <c r="FD20" s="52">
        <f>'МТР (факт)'!ED12</f>
        <v>0</v>
      </c>
      <c r="FE20" s="49">
        <f>'МТР (факт)'!EE12</f>
        <v>0</v>
      </c>
      <c r="FF20" s="52">
        <f>'МТР (факт)'!EF12</f>
        <v>0</v>
      </c>
      <c r="FG20" s="49">
        <f>'МТР (факт)'!EG12</f>
        <v>0</v>
      </c>
      <c r="FH20" s="52">
        <f>'МТР (факт)'!EH12</f>
        <v>0</v>
      </c>
      <c r="FI20" s="49">
        <f>'МТР (факт)'!EI12</f>
        <v>0</v>
      </c>
      <c r="FJ20" s="52">
        <f>'МТР (факт)'!EJ12</f>
        <v>0</v>
      </c>
      <c r="FK20" s="49">
        <f>'МТР (факт)'!EK12</f>
        <v>0</v>
      </c>
      <c r="FL20" s="52">
        <f>'МТР (факт)'!EL12</f>
        <v>0</v>
      </c>
      <c r="FM20" s="49">
        <f>'МТР (факт)'!EM12</f>
        <v>0</v>
      </c>
      <c r="FN20" s="49">
        <f>'МТР (факт)'!EN12</f>
        <v>0</v>
      </c>
      <c r="FO20" s="49">
        <f>'МТР (факт)'!EO12</f>
        <v>0</v>
      </c>
      <c r="FP20" s="49">
        <f>'МТР (факт)'!EP12</f>
        <v>0</v>
      </c>
      <c r="FQ20" s="49">
        <f>'МТР (факт)'!EQ12</f>
        <v>0</v>
      </c>
      <c r="FR20" s="52">
        <f t="shared" si="24"/>
        <v>0</v>
      </c>
      <c r="FS20" s="49">
        <f t="shared" si="25"/>
        <v>0</v>
      </c>
      <c r="FT20" s="52">
        <f>'МТР (факт)'!ER12</f>
        <v>0</v>
      </c>
      <c r="FU20" s="49">
        <f>'МТР (факт)'!ES12</f>
        <v>0</v>
      </c>
      <c r="FV20" s="52">
        <f>'МТР (факт)'!ET12</f>
        <v>0</v>
      </c>
      <c r="FW20" s="49">
        <f>'МТР (факт)'!EU12</f>
        <v>0</v>
      </c>
      <c r="FX20" s="49">
        <f>'МТР (факт)'!EV12</f>
        <v>0</v>
      </c>
      <c r="FY20" s="49">
        <f>'МТР (факт)'!EW12</f>
        <v>0</v>
      </c>
      <c r="FZ20" s="52">
        <f t="shared" si="26"/>
        <v>0</v>
      </c>
      <c r="GA20" s="49">
        <f t="shared" si="27"/>
        <v>0</v>
      </c>
      <c r="GB20" s="52">
        <f>'МТР (факт)'!EX12</f>
        <v>0</v>
      </c>
      <c r="GC20" s="49">
        <f>'МТР (факт)'!EY12</f>
        <v>0</v>
      </c>
      <c r="GD20" s="49">
        <f>'МТР (факт)'!EZ12</f>
        <v>0</v>
      </c>
      <c r="GE20" s="49">
        <f>'МТР (факт)'!FA12</f>
        <v>0</v>
      </c>
      <c r="GF20" s="52">
        <f t="shared" si="28"/>
        <v>0</v>
      </c>
      <c r="GG20" s="49">
        <f t="shared" si="29"/>
        <v>0</v>
      </c>
      <c r="GH20" s="52">
        <f>'МТР (факт)'!FB12</f>
        <v>0</v>
      </c>
      <c r="GI20" s="49">
        <f>'МТР (факт)'!FC12</f>
        <v>0</v>
      </c>
      <c r="GJ20" s="52">
        <f>'МТР (факт)'!FD12</f>
        <v>0</v>
      </c>
      <c r="GK20" s="49">
        <f>'МТР (факт)'!FE12</f>
        <v>0</v>
      </c>
      <c r="GL20" s="52">
        <f>'МТР (факт)'!FF12</f>
        <v>0</v>
      </c>
      <c r="GM20" s="49">
        <f>'МТР (факт)'!FG12</f>
        <v>0</v>
      </c>
      <c r="GN20" s="52">
        <f t="shared" si="30"/>
        <v>0</v>
      </c>
      <c r="GO20" s="49">
        <f t="shared" si="31"/>
        <v>0</v>
      </c>
    </row>
    <row r="21" spans="1:501">
      <c r="A21" s="37">
        <v>630098</v>
      </c>
      <c r="B21" s="37">
        <v>6002</v>
      </c>
      <c r="C21" s="38" t="s">
        <v>37</v>
      </c>
      <c r="D21" s="52">
        <f t="shared" si="0"/>
        <v>2</v>
      </c>
      <c r="E21" s="49">
        <f t="shared" si="1"/>
        <v>538.19799999999998</v>
      </c>
      <c r="F21" s="52">
        <f>'МТР (факт)'!B13</f>
        <v>0</v>
      </c>
      <c r="G21" s="49">
        <f>'МТР (факт)'!C13</f>
        <v>0</v>
      </c>
      <c r="H21" s="52">
        <f>'МТР (факт)'!D13</f>
        <v>0</v>
      </c>
      <c r="I21" s="49">
        <f>'МТР (факт)'!E13</f>
        <v>0</v>
      </c>
      <c r="J21" s="49">
        <f>'МТР (факт)'!F13</f>
        <v>0</v>
      </c>
      <c r="K21" s="49">
        <f>'МТР (факт)'!G13</f>
        <v>0</v>
      </c>
      <c r="L21" s="49">
        <f>'МТР (факт)'!H13</f>
        <v>0</v>
      </c>
      <c r="M21" s="49">
        <f>'МТР (факт)'!I13</f>
        <v>0</v>
      </c>
      <c r="N21" s="52">
        <f t="shared" si="2"/>
        <v>0</v>
      </c>
      <c r="O21" s="49">
        <f t="shared" si="3"/>
        <v>0</v>
      </c>
      <c r="P21" s="52">
        <f>'МТР (факт)'!J13</f>
        <v>0</v>
      </c>
      <c r="Q21" s="49">
        <f>'МТР (факт)'!K13</f>
        <v>0</v>
      </c>
      <c r="R21" s="52">
        <f>'МТР (факт)'!L13</f>
        <v>0</v>
      </c>
      <c r="S21" s="49">
        <f>'МТР (факт)'!M13</f>
        <v>0</v>
      </c>
      <c r="T21" s="52">
        <f>'МТР (факт)'!N13</f>
        <v>0</v>
      </c>
      <c r="U21" s="49">
        <f>'МТР (факт)'!O13</f>
        <v>0</v>
      </c>
      <c r="V21" s="52">
        <f t="shared" si="4"/>
        <v>0</v>
      </c>
      <c r="W21" s="49">
        <f t="shared" si="5"/>
        <v>0</v>
      </c>
      <c r="X21" s="52">
        <f>'МТР (факт)'!P13</f>
        <v>0</v>
      </c>
      <c r="Y21" s="49">
        <f>'МТР (факт)'!Q13</f>
        <v>0</v>
      </c>
      <c r="Z21" s="52">
        <f>'МТР (факт)'!R13</f>
        <v>0</v>
      </c>
      <c r="AA21" s="49">
        <f>'МТР (факт)'!S13</f>
        <v>0</v>
      </c>
      <c r="AB21" s="52">
        <f>'МТР (факт)'!T13</f>
        <v>0</v>
      </c>
      <c r="AC21" s="49">
        <f>'МТР (факт)'!U13</f>
        <v>0</v>
      </c>
      <c r="AD21" s="52">
        <f>'МТР (факт)'!V13</f>
        <v>0</v>
      </c>
      <c r="AE21" s="49">
        <f>'МТР (факт)'!W13</f>
        <v>0</v>
      </c>
      <c r="AF21" s="52">
        <f t="shared" si="6"/>
        <v>0</v>
      </c>
      <c r="AG21" s="49">
        <f t="shared" si="7"/>
        <v>0</v>
      </c>
      <c r="AH21" s="52">
        <f>'МТР (факт)'!X13</f>
        <v>0</v>
      </c>
      <c r="AI21" s="49">
        <f>'МТР (факт)'!Y13</f>
        <v>0</v>
      </c>
      <c r="AJ21" s="52">
        <f>'МТР (факт)'!Z13</f>
        <v>0</v>
      </c>
      <c r="AK21" s="49">
        <f>'МТР (факт)'!AA13</f>
        <v>0</v>
      </c>
      <c r="AL21" s="52">
        <f>'МТР (факт)'!AB13</f>
        <v>0</v>
      </c>
      <c r="AM21" s="49">
        <f>'МТР (факт)'!AC13</f>
        <v>0</v>
      </c>
      <c r="AN21" s="52">
        <f>'МТР (факт)'!AD13</f>
        <v>0</v>
      </c>
      <c r="AO21" s="49">
        <f>'МТР (факт)'!AE13</f>
        <v>0</v>
      </c>
      <c r="AP21" s="52">
        <f>'МТР (факт)'!AF13</f>
        <v>0</v>
      </c>
      <c r="AQ21" s="49">
        <f>'МТР (факт)'!AG13</f>
        <v>0</v>
      </c>
      <c r="AR21" s="52">
        <f>'МТР (факт)'!AH13</f>
        <v>0</v>
      </c>
      <c r="AS21" s="49">
        <f>'МТР (факт)'!AI13</f>
        <v>0</v>
      </c>
      <c r="AT21" s="52">
        <f t="shared" si="8"/>
        <v>0</v>
      </c>
      <c r="AU21" s="49">
        <f t="shared" si="9"/>
        <v>0</v>
      </c>
      <c r="AV21" s="52">
        <f>'МТР (факт)'!AJ13</f>
        <v>0</v>
      </c>
      <c r="AW21" s="49">
        <f>'МТР (факт)'!AK13</f>
        <v>0</v>
      </c>
      <c r="AX21" s="52">
        <f>'МТР (факт)'!AL13</f>
        <v>0</v>
      </c>
      <c r="AY21" s="49">
        <f>'МТР (факт)'!AM13</f>
        <v>0</v>
      </c>
      <c r="AZ21" s="52">
        <f t="shared" si="10"/>
        <v>0</v>
      </c>
      <c r="BA21" s="49">
        <f t="shared" si="11"/>
        <v>0</v>
      </c>
      <c r="BB21" s="52">
        <f>'МТР (факт)'!AN13</f>
        <v>0</v>
      </c>
      <c r="BC21" s="49">
        <f>'МТР (факт)'!AO13</f>
        <v>0</v>
      </c>
      <c r="BD21" s="52">
        <f>'МТР (факт)'!AP13</f>
        <v>0</v>
      </c>
      <c r="BE21" s="49">
        <f>'МТР (факт)'!AQ13</f>
        <v>0</v>
      </c>
      <c r="BF21" s="52">
        <f>'МТР (факт)'!AR13</f>
        <v>0</v>
      </c>
      <c r="BG21" s="49">
        <f>'МТР (факт)'!AS13</f>
        <v>0</v>
      </c>
      <c r="BH21" s="52">
        <f>'МТР (факт)'!AT13</f>
        <v>0</v>
      </c>
      <c r="BI21" s="49">
        <f>'МТР (факт)'!AU13</f>
        <v>0</v>
      </c>
      <c r="BJ21" s="52">
        <f>'МТР (факт)'!AV13</f>
        <v>0</v>
      </c>
      <c r="BK21" s="49">
        <f>'МТР (факт)'!AW13</f>
        <v>0</v>
      </c>
      <c r="BL21" s="52">
        <f>'МТР (факт)'!AX13</f>
        <v>0</v>
      </c>
      <c r="BM21" s="49">
        <f>'МТР (факт)'!AY13</f>
        <v>0</v>
      </c>
      <c r="BN21" s="49">
        <f>'МТР (факт)'!AZ13</f>
        <v>0</v>
      </c>
      <c r="BO21" s="49">
        <f>'МТР (факт)'!BA13</f>
        <v>0</v>
      </c>
      <c r="BP21" s="52">
        <f t="shared" si="12"/>
        <v>0</v>
      </c>
      <c r="BQ21" s="49">
        <f t="shared" si="13"/>
        <v>0</v>
      </c>
      <c r="BR21" s="52">
        <f>'МТР (факт)'!BB13</f>
        <v>0</v>
      </c>
      <c r="BS21" s="49">
        <f>'МТР (факт)'!BC13</f>
        <v>0</v>
      </c>
      <c r="BT21" s="52">
        <f>'МТР (факт)'!BD13</f>
        <v>0</v>
      </c>
      <c r="BU21" s="49">
        <f>'МТР (факт)'!BE13</f>
        <v>0</v>
      </c>
      <c r="BV21" s="52">
        <f>'МТР (факт)'!BF13</f>
        <v>0</v>
      </c>
      <c r="BW21" s="49">
        <f>'МТР (факт)'!BG13</f>
        <v>0</v>
      </c>
      <c r="BX21" s="52">
        <f t="shared" si="14"/>
        <v>0</v>
      </c>
      <c r="BY21" s="49">
        <f t="shared" si="15"/>
        <v>0</v>
      </c>
      <c r="BZ21" s="52">
        <f>'МТР (факт)'!BH13</f>
        <v>0</v>
      </c>
      <c r="CA21" s="49">
        <f>'МТР (факт)'!BI13</f>
        <v>0</v>
      </c>
      <c r="CB21" s="52">
        <f>'МТР (факт)'!BJ13</f>
        <v>0</v>
      </c>
      <c r="CC21" s="49">
        <f>'МТР (факт)'!BK13</f>
        <v>0</v>
      </c>
      <c r="CD21" s="49">
        <f>'МТР (факт)'!BL13</f>
        <v>0</v>
      </c>
      <c r="CE21" s="49">
        <f>'МТР (факт)'!BM13</f>
        <v>0</v>
      </c>
      <c r="CF21" s="49">
        <f>'МТР (факт)'!BN13</f>
        <v>0</v>
      </c>
      <c r="CG21" s="49">
        <f>'МТР (факт)'!BO13</f>
        <v>0</v>
      </c>
      <c r="CH21" s="52">
        <f t="shared" si="16"/>
        <v>0</v>
      </c>
      <c r="CI21" s="49">
        <f t="shared" si="17"/>
        <v>0</v>
      </c>
      <c r="CJ21" s="52">
        <f>'МТР (факт)'!BP13</f>
        <v>0</v>
      </c>
      <c r="CK21" s="49">
        <f>'МТР (факт)'!BQ13</f>
        <v>0</v>
      </c>
      <c r="CL21" s="52">
        <f>'МТР (факт)'!BR13</f>
        <v>0</v>
      </c>
      <c r="CM21" s="49">
        <f>'МТР (факт)'!BS13</f>
        <v>0</v>
      </c>
      <c r="CN21" s="52">
        <f>'МТР (факт)'!BT13</f>
        <v>0</v>
      </c>
      <c r="CO21" s="49">
        <f>'МТР (факт)'!BU13</f>
        <v>0</v>
      </c>
      <c r="CP21" s="52">
        <f>'МТР (факт)'!BV13</f>
        <v>0</v>
      </c>
      <c r="CQ21" s="49">
        <f>'МТР (факт)'!BW13</f>
        <v>0</v>
      </c>
      <c r="CR21" s="49">
        <f>'МТР (факт)'!BX13</f>
        <v>0</v>
      </c>
      <c r="CS21" s="49">
        <f>'МТР (факт)'!BY13</f>
        <v>0</v>
      </c>
      <c r="CT21" s="49">
        <f>'МТР (факт)'!BZ13</f>
        <v>0</v>
      </c>
      <c r="CU21" s="49">
        <f>'МТР (факт)'!CA13</f>
        <v>0</v>
      </c>
      <c r="CV21" s="49">
        <f>'МТР (факт)'!CB13</f>
        <v>0</v>
      </c>
      <c r="CW21" s="49">
        <f>'МТР (факт)'!CC13</f>
        <v>0</v>
      </c>
      <c r="CX21" s="49">
        <f>'МТР (факт)'!CD13</f>
        <v>0</v>
      </c>
      <c r="CY21" s="49">
        <f>'МТР (факт)'!CE13</f>
        <v>0</v>
      </c>
      <c r="CZ21" s="52">
        <f t="shared" si="18"/>
        <v>0</v>
      </c>
      <c r="DA21" s="49">
        <f t="shared" si="19"/>
        <v>0</v>
      </c>
      <c r="DB21" s="52">
        <f>'МТР (факт)'!CF13</f>
        <v>0</v>
      </c>
      <c r="DC21" s="49">
        <f>'МТР (факт)'!CG13</f>
        <v>0</v>
      </c>
      <c r="DD21" s="52">
        <f>'МТР (факт)'!CH13</f>
        <v>1</v>
      </c>
      <c r="DE21" s="49">
        <f>'МТР (факт)'!CI13</f>
        <v>199.124</v>
      </c>
      <c r="DF21" s="52">
        <f>'МТР (факт)'!CJ13</f>
        <v>0</v>
      </c>
      <c r="DG21" s="49">
        <f>'МТР (факт)'!CK13</f>
        <v>0</v>
      </c>
      <c r="DH21" s="52">
        <f>'МТР (факт)'!CL13</f>
        <v>0</v>
      </c>
      <c r="DI21" s="49">
        <f>'МТР (факт)'!CM13</f>
        <v>0</v>
      </c>
      <c r="DJ21" s="52">
        <f>'МТР (факт)'!CN13</f>
        <v>0</v>
      </c>
      <c r="DK21" s="49">
        <f>'МТР (факт)'!CO13</f>
        <v>0</v>
      </c>
      <c r="DL21" s="52">
        <f>'МТР (факт)'!CP13</f>
        <v>0</v>
      </c>
      <c r="DM21" s="49">
        <f>'МТР (факт)'!CQ13</f>
        <v>0</v>
      </c>
      <c r="DN21" s="52">
        <f>'МТР (факт)'!CR13</f>
        <v>0</v>
      </c>
      <c r="DO21" s="49">
        <f>'МТР (факт)'!CS13</f>
        <v>0</v>
      </c>
      <c r="DP21" s="52">
        <f>'МТР (факт)'!CT13</f>
        <v>0</v>
      </c>
      <c r="DQ21" s="49">
        <f>'МТР (факт)'!CU13</f>
        <v>0</v>
      </c>
      <c r="DR21" s="52">
        <f>'МТР (факт)'!CV13</f>
        <v>0</v>
      </c>
      <c r="DS21" s="49">
        <f>'МТР (факт)'!CW13</f>
        <v>0</v>
      </c>
      <c r="DT21" s="52">
        <f>'МТР (факт)'!CX13</f>
        <v>0</v>
      </c>
      <c r="DU21" s="49">
        <f>'МТР (факт)'!CY13</f>
        <v>0</v>
      </c>
      <c r="DV21" s="52">
        <f>'МТР (факт)'!CZ13</f>
        <v>0</v>
      </c>
      <c r="DW21" s="49">
        <f>'МТР (факт)'!DA13</f>
        <v>0</v>
      </c>
      <c r="DX21" s="52">
        <f>'МТР (факт)'!DB13</f>
        <v>0</v>
      </c>
      <c r="DY21" s="49">
        <f>'МТР (факт)'!DC13</f>
        <v>0</v>
      </c>
      <c r="DZ21" s="52">
        <f>'МТР (факт)'!DD13</f>
        <v>0</v>
      </c>
      <c r="EA21" s="49">
        <f>'МТР (факт)'!DE13</f>
        <v>0</v>
      </c>
      <c r="EB21" s="52">
        <f>'МТР (факт)'!DF13</f>
        <v>0</v>
      </c>
      <c r="EC21" s="49">
        <f>'МТР (факт)'!DG13</f>
        <v>0</v>
      </c>
      <c r="ED21" s="49">
        <f>'МТР (факт)'!DH13</f>
        <v>0</v>
      </c>
      <c r="EE21" s="49">
        <f>'МТР (факт)'!DI13</f>
        <v>0</v>
      </c>
      <c r="EF21" s="49">
        <f>'МТР (факт)'!DJ13</f>
        <v>0</v>
      </c>
      <c r="EG21" s="49">
        <f>'МТР (факт)'!DK13</f>
        <v>0</v>
      </c>
      <c r="EH21" s="52">
        <f>'МТР (факт)'!DL13</f>
        <v>0</v>
      </c>
      <c r="EI21" s="49">
        <f>'МТР (факт)'!DM13</f>
        <v>0</v>
      </c>
      <c r="EJ21" s="49">
        <f>'МТР (факт)'!DN13</f>
        <v>0</v>
      </c>
      <c r="EK21" s="49">
        <f>'МТР (факт)'!DO13</f>
        <v>0</v>
      </c>
      <c r="EL21" s="49">
        <f>'МТР (факт)'!DP13</f>
        <v>0</v>
      </c>
      <c r="EM21" s="49">
        <f>'МТР (факт)'!DQ13</f>
        <v>0</v>
      </c>
      <c r="EN21" s="49">
        <f>'МТР (факт)'!DR13</f>
        <v>0</v>
      </c>
      <c r="EO21" s="49">
        <f>'МТР (факт)'!DS13</f>
        <v>0</v>
      </c>
      <c r="EP21" s="49">
        <f>'МТР (факт)'!DT13</f>
        <v>0</v>
      </c>
      <c r="EQ21" s="49">
        <f>'МТР (факт)'!DU13</f>
        <v>0</v>
      </c>
      <c r="ER21" s="49">
        <f>'МТР (факт)'!DV13</f>
        <v>0</v>
      </c>
      <c r="ES21" s="49">
        <f>'МТР (факт)'!DW13</f>
        <v>0</v>
      </c>
      <c r="ET21" s="49">
        <f>'МТР (факт)'!DX13</f>
        <v>0</v>
      </c>
      <c r="EU21" s="49">
        <f>'МТР (факт)'!DY13</f>
        <v>0</v>
      </c>
      <c r="EV21" s="52">
        <f t="shared" si="20"/>
        <v>1</v>
      </c>
      <c r="EW21" s="160">
        <f t="shared" si="21"/>
        <v>199.124</v>
      </c>
      <c r="EX21" s="52">
        <f>'МТР (факт)'!DZ13</f>
        <v>0</v>
      </c>
      <c r="EY21" s="49">
        <f>'МТР (факт)'!EA13</f>
        <v>0</v>
      </c>
      <c r="EZ21" s="52">
        <f>'МТР (факт)'!EB13</f>
        <v>0</v>
      </c>
      <c r="FA21" s="49">
        <f>'МТР (факт)'!EC13</f>
        <v>0</v>
      </c>
      <c r="FB21" s="52">
        <f t="shared" si="22"/>
        <v>0</v>
      </c>
      <c r="FC21" s="49">
        <f t="shared" si="23"/>
        <v>0</v>
      </c>
      <c r="FD21" s="52">
        <f>'МТР (факт)'!ED13</f>
        <v>0</v>
      </c>
      <c r="FE21" s="49">
        <f>'МТР (факт)'!EE13</f>
        <v>0</v>
      </c>
      <c r="FF21" s="52">
        <f>'МТР (факт)'!EF13</f>
        <v>1</v>
      </c>
      <c r="FG21" s="49">
        <f>'МТР (факт)'!EG13</f>
        <v>339.07400000000001</v>
      </c>
      <c r="FH21" s="52">
        <f>'МТР (факт)'!EH13</f>
        <v>0</v>
      </c>
      <c r="FI21" s="49">
        <f>'МТР (факт)'!EI13</f>
        <v>0</v>
      </c>
      <c r="FJ21" s="52">
        <f>'МТР (факт)'!EJ13</f>
        <v>0</v>
      </c>
      <c r="FK21" s="49">
        <f>'МТР (факт)'!EK13</f>
        <v>0</v>
      </c>
      <c r="FL21" s="52">
        <f>'МТР (факт)'!EL13</f>
        <v>0</v>
      </c>
      <c r="FM21" s="49">
        <f>'МТР (факт)'!EM13</f>
        <v>0</v>
      </c>
      <c r="FN21" s="49">
        <f>'МТР (факт)'!EN13</f>
        <v>0</v>
      </c>
      <c r="FO21" s="49">
        <f>'МТР (факт)'!EO13</f>
        <v>0</v>
      </c>
      <c r="FP21" s="49">
        <f>'МТР (факт)'!EP13</f>
        <v>0</v>
      </c>
      <c r="FQ21" s="49">
        <f>'МТР (факт)'!EQ13</f>
        <v>0</v>
      </c>
      <c r="FR21" s="52">
        <f t="shared" si="24"/>
        <v>1</v>
      </c>
      <c r="FS21" s="49">
        <f t="shared" si="25"/>
        <v>339.07400000000001</v>
      </c>
      <c r="FT21" s="52">
        <f>'МТР (факт)'!ER13</f>
        <v>0</v>
      </c>
      <c r="FU21" s="49">
        <f>'МТР (факт)'!ES13</f>
        <v>0</v>
      </c>
      <c r="FV21" s="52">
        <f>'МТР (факт)'!ET13</f>
        <v>0</v>
      </c>
      <c r="FW21" s="49">
        <f>'МТР (факт)'!EU13</f>
        <v>0</v>
      </c>
      <c r="FX21" s="49">
        <f>'МТР (факт)'!EV13</f>
        <v>0</v>
      </c>
      <c r="FY21" s="49">
        <f>'МТР (факт)'!EW13</f>
        <v>0</v>
      </c>
      <c r="FZ21" s="52">
        <f t="shared" si="26"/>
        <v>0</v>
      </c>
      <c r="GA21" s="49">
        <f t="shared" si="27"/>
        <v>0</v>
      </c>
      <c r="GB21" s="52">
        <f>'МТР (факт)'!EX13</f>
        <v>0</v>
      </c>
      <c r="GC21" s="49">
        <f>'МТР (факт)'!EY13</f>
        <v>0</v>
      </c>
      <c r="GD21" s="49">
        <f>'МТР (факт)'!EZ13</f>
        <v>0</v>
      </c>
      <c r="GE21" s="49">
        <f>'МТР (факт)'!FA13</f>
        <v>0</v>
      </c>
      <c r="GF21" s="52">
        <f t="shared" si="28"/>
        <v>0</v>
      </c>
      <c r="GG21" s="49">
        <f t="shared" si="29"/>
        <v>0</v>
      </c>
      <c r="GH21" s="52">
        <f>'МТР (факт)'!FB13</f>
        <v>0</v>
      </c>
      <c r="GI21" s="49">
        <f>'МТР (факт)'!FC13</f>
        <v>0</v>
      </c>
      <c r="GJ21" s="52">
        <f>'МТР (факт)'!FD13</f>
        <v>0</v>
      </c>
      <c r="GK21" s="49">
        <f>'МТР (факт)'!FE13</f>
        <v>0</v>
      </c>
      <c r="GL21" s="52">
        <f>'МТР (факт)'!FF13</f>
        <v>0</v>
      </c>
      <c r="GM21" s="49">
        <f>'МТР (факт)'!FG13</f>
        <v>0</v>
      </c>
      <c r="GN21" s="52">
        <f t="shared" si="30"/>
        <v>0</v>
      </c>
      <c r="GO21" s="49">
        <f t="shared" si="31"/>
        <v>0</v>
      </c>
    </row>
    <row r="22" spans="1:501">
      <c r="A22" s="37">
        <v>630101</v>
      </c>
      <c r="B22" s="37">
        <v>6007</v>
      </c>
      <c r="C22" s="38" t="s">
        <v>38</v>
      </c>
      <c r="D22" s="52">
        <f t="shared" si="0"/>
        <v>0</v>
      </c>
      <c r="E22" s="49">
        <f t="shared" si="1"/>
        <v>0</v>
      </c>
      <c r="F22" s="52">
        <f>'МТР (факт)'!B14</f>
        <v>0</v>
      </c>
      <c r="G22" s="49">
        <f>'МТР (факт)'!C14</f>
        <v>0</v>
      </c>
      <c r="H22" s="52">
        <f>'МТР (факт)'!D14</f>
        <v>0</v>
      </c>
      <c r="I22" s="49">
        <f>'МТР (факт)'!E14</f>
        <v>0</v>
      </c>
      <c r="J22" s="49">
        <f>'МТР (факт)'!F14</f>
        <v>0</v>
      </c>
      <c r="K22" s="49">
        <f>'МТР (факт)'!G14</f>
        <v>0</v>
      </c>
      <c r="L22" s="49">
        <f>'МТР (факт)'!H14</f>
        <v>0</v>
      </c>
      <c r="M22" s="49">
        <f>'МТР (факт)'!I14</f>
        <v>0</v>
      </c>
      <c r="N22" s="52">
        <f t="shared" si="2"/>
        <v>0</v>
      </c>
      <c r="O22" s="49">
        <f t="shared" si="3"/>
        <v>0</v>
      </c>
      <c r="P22" s="52">
        <f>'МТР (факт)'!J14</f>
        <v>0</v>
      </c>
      <c r="Q22" s="49">
        <f>'МТР (факт)'!K14</f>
        <v>0</v>
      </c>
      <c r="R22" s="52">
        <f>'МТР (факт)'!L14</f>
        <v>0</v>
      </c>
      <c r="S22" s="49">
        <f>'МТР (факт)'!M14</f>
        <v>0</v>
      </c>
      <c r="T22" s="52">
        <f>'МТР (факт)'!N14</f>
        <v>0</v>
      </c>
      <c r="U22" s="49">
        <f>'МТР (факт)'!O14</f>
        <v>0</v>
      </c>
      <c r="V22" s="52">
        <f t="shared" si="4"/>
        <v>0</v>
      </c>
      <c r="W22" s="49">
        <f t="shared" si="5"/>
        <v>0</v>
      </c>
      <c r="X22" s="52">
        <f>'МТР (факт)'!P14</f>
        <v>0</v>
      </c>
      <c r="Y22" s="49">
        <f>'МТР (факт)'!Q14</f>
        <v>0</v>
      </c>
      <c r="Z22" s="52">
        <f>'МТР (факт)'!R14</f>
        <v>0</v>
      </c>
      <c r="AA22" s="49">
        <f>'МТР (факт)'!S14</f>
        <v>0</v>
      </c>
      <c r="AB22" s="52">
        <f>'МТР (факт)'!T14</f>
        <v>0</v>
      </c>
      <c r="AC22" s="49">
        <f>'МТР (факт)'!U14</f>
        <v>0</v>
      </c>
      <c r="AD22" s="52">
        <f>'МТР (факт)'!V14</f>
        <v>0</v>
      </c>
      <c r="AE22" s="49">
        <f>'МТР (факт)'!W14</f>
        <v>0</v>
      </c>
      <c r="AF22" s="52">
        <f t="shared" si="6"/>
        <v>0</v>
      </c>
      <c r="AG22" s="49">
        <f t="shared" si="7"/>
        <v>0</v>
      </c>
      <c r="AH22" s="52">
        <f>'МТР (факт)'!X14</f>
        <v>0</v>
      </c>
      <c r="AI22" s="49">
        <f>'МТР (факт)'!Y14</f>
        <v>0</v>
      </c>
      <c r="AJ22" s="52">
        <f>'МТР (факт)'!Z14</f>
        <v>0</v>
      </c>
      <c r="AK22" s="49">
        <f>'МТР (факт)'!AA14</f>
        <v>0</v>
      </c>
      <c r="AL22" s="52">
        <f>'МТР (факт)'!AB14</f>
        <v>0</v>
      </c>
      <c r="AM22" s="49">
        <f>'МТР (факт)'!AC14</f>
        <v>0</v>
      </c>
      <c r="AN22" s="52">
        <f>'МТР (факт)'!AD14</f>
        <v>0</v>
      </c>
      <c r="AO22" s="49">
        <f>'МТР (факт)'!AE14</f>
        <v>0</v>
      </c>
      <c r="AP22" s="52">
        <f>'МТР (факт)'!AF14</f>
        <v>0</v>
      </c>
      <c r="AQ22" s="49">
        <f>'МТР (факт)'!AG14</f>
        <v>0</v>
      </c>
      <c r="AR22" s="52">
        <f>'МТР (факт)'!AH14</f>
        <v>0</v>
      </c>
      <c r="AS22" s="49">
        <f>'МТР (факт)'!AI14</f>
        <v>0</v>
      </c>
      <c r="AT22" s="52">
        <f t="shared" si="8"/>
        <v>0</v>
      </c>
      <c r="AU22" s="49">
        <f t="shared" si="9"/>
        <v>0</v>
      </c>
      <c r="AV22" s="52">
        <f>'МТР (факт)'!AJ14</f>
        <v>0</v>
      </c>
      <c r="AW22" s="49">
        <f>'МТР (факт)'!AK14</f>
        <v>0</v>
      </c>
      <c r="AX22" s="52">
        <f>'МТР (факт)'!AL14</f>
        <v>0</v>
      </c>
      <c r="AY22" s="49">
        <f>'МТР (факт)'!AM14</f>
        <v>0</v>
      </c>
      <c r="AZ22" s="52">
        <f t="shared" si="10"/>
        <v>0</v>
      </c>
      <c r="BA22" s="49">
        <f t="shared" si="11"/>
        <v>0</v>
      </c>
      <c r="BB22" s="52">
        <f>'МТР (факт)'!AN14</f>
        <v>0</v>
      </c>
      <c r="BC22" s="49">
        <f>'МТР (факт)'!AO14</f>
        <v>0</v>
      </c>
      <c r="BD22" s="52">
        <f>'МТР (факт)'!AP14</f>
        <v>0</v>
      </c>
      <c r="BE22" s="49">
        <f>'МТР (факт)'!AQ14</f>
        <v>0</v>
      </c>
      <c r="BF22" s="52">
        <f>'МТР (факт)'!AR14</f>
        <v>0</v>
      </c>
      <c r="BG22" s="49">
        <f>'МТР (факт)'!AS14</f>
        <v>0</v>
      </c>
      <c r="BH22" s="52">
        <f>'МТР (факт)'!AT14</f>
        <v>0</v>
      </c>
      <c r="BI22" s="49">
        <f>'МТР (факт)'!AU14</f>
        <v>0</v>
      </c>
      <c r="BJ22" s="52">
        <f>'МТР (факт)'!AV14</f>
        <v>0</v>
      </c>
      <c r="BK22" s="49">
        <f>'МТР (факт)'!AW14</f>
        <v>0</v>
      </c>
      <c r="BL22" s="52">
        <f>'МТР (факт)'!AX14</f>
        <v>0</v>
      </c>
      <c r="BM22" s="49">
        <f>'МТР (факт)'!AY14</f>
        <v>0</v>
      </c>
      <c r="BN22" s="49">
        <f>'МТР (факт)'!AZ14</f>
        <v>0</v>
      </c>
      <c r="BO22" s="49">
        <f>'МТР (факт)'!BA14</f>
        <v>0</v>
      </c>
      <c r="BP22" s="52">
        <f t="shared" si="12"/>
        <v>0</v>
      </c>
      <c r="BQ22" s="49">
        <f t="shared" si="13"/>
        <v>0</v>
      </c>
      <c r="BR22" s="52">
        <f>'МТР (факт)'!BB14</f>
        <v>0</v>
      </c>
      <c r="BS22" s="49">
        <f>'МТР (факт)'!BC14</f>
        <v>0</v>
      </c>
      <c r="BT22" s="52">
        <f>'МТР (факт)'!BD14</f>
        <v>0</v>
      </c>
      <c r="BU22" s="49">
        <f>'МТР (факт)'!BE14</f>
        <v>0</v>
      </c>
      <c r="BV22" s="52">
        <f>'МТР (факт)'!BF14</f>
        <v>0</v>
      </c>
      <c r="BW22" s="49">
        <f>'МТР (факт)'!BG14</f>
        <v>0</v>
      </c>
      <c r="BX22" s="52">
        <f t="shared" si="14"/>
        <v>0</v>
      </c>
      <c r="BY22" s="49">
        <f t="shared" si="15"/>
        <v>0</v>
      </c>
      <c r="BZ22" s="52">
        <f>'МТР (факт)'!BH14</f>
        <v>0</v>
      </c>
      <c r="CA22" s="49">
        <f>'МТР (факт)'!BI14</f>
        <v>0</v>
      </c>
      <c r="CB22" s="52">
        <f>'МТР (факт)'!BJ14</f>
        <v>0</v>
      </c>
      <c r="CC22" s="49">
        <f>'МТР (факт)'!BK14</f>
        <v>0</v>
      </c>
      <c r="CD22" s="49">
        <f>'МТР (факт)'!BL14</f>
        <v>0</v>
      </c>
      <c r="CE22" s="49">
        <f>'МТР (факт)'!BM14</f>
        <v>0</v>
      </c>
      <c r="CF22" s="49">
        <f>'МТР (факт)'!BN14</f>
        <v>0</v>
      </c>
      <c r="CG22" s="49">
        <f>'МТР (факт)'!BO14</f>
        <v>0</v>
      </c>
      <c r="CH22" s="52">
        <f t="shared" si="16"/>
        <v>0</v>
      </c>
      <c r="CI22" s="49">
        <f t="shared" si="17"/>
        <v>0</v>
      </c>
      <c r="CJ22" s="52">
        <f>'МТР (факт)'!BP14</f>
        <v>0</v>
      </c>
      <c r="CK22" s="49">
        <f>'МТР (факт)'!BQ14</f>
        <v>0</v>
      </c>
      <c r="CL22" s="52">
        <f>'МТР (факт)'!BR14</f>
        <v>0</v>
      </c>
      <c r="CM22" s="49">
        <f>'МТР (факт)'!BS14</f>
        <v>0</v>
      </c>
      <c r="CN22" s="52">
        <f>'МТР (факт)'!BT14</f>
        <v>0</v>
      </c>
      <c r="CO22" s="49">
        <f>'МТР (факт)'!BU14</f>
        <v>0</v>
      </c>
      <c r="CP22" s="52">
        <f>'МТР (факт)'!BV14</f>
        <v>0</v>
      </c>
      <c r="CQ22" s="49">
        <f>'МТР (факт)'!BW14</f>
        <v>0</v>
      </c>
      <c r="CR22" s="49">
        <f>'МТР (факт)'!BX14</f>
        <v>0</v>
      </c>
      <c r="CS22" s="49">
        <f>'МТР (факт)'!BY14</f>
        <v>0</v>
      </c>
      <c r="CT22" s="49">
        <f>'МТР (факт)'!BZ14</f>
        <v>0</v>
      </c>
      <c r="CU22" s="49">
        <f>'МТР (факт)'!CA14</f>
        <v>0</v>
      </c>
      <c r="CV22" s="49">
        <f>'МТР (факт)'!CB14</f>
        <v>0</v>
      </c>
      <c r="CW22" s="49">
        <f>'МТР (факт)'!CC14</f>
        <v>0</v>
      </c>
      <c r="CX22" s="49">
        <f>'МТР (факт)'!CD14</f>
        <v>0</v>
      </c>
      <c r="CY22" s="49">
        <f>'МТР (факт)'!CE14</f>
        <v>0</v>
      </c>
      <c r="CZ22" s="52">
        <f t="shared" si="18"/>
        <v>0</v>
      </c>
      <c r="DA22" s="49">
        <f t="shared" si="19"/>
        <v>0</v>
      </c>
      <c r="DB22" s="52">
        <f>'МТР (факт)'!CF14</f>
        <v>0</v>
      </c>
      <c r="DC22" s="49">
        <f>'МТР (факт)'!CG14</f>
        <v>0</v>
      </c>
      <c r="DD22" s="52">
        <f>'МТР (факт)'!CH14</f>
        <v>0</v>
      </c>
      <c r="DE22" s="49">
        <f>'МТР (факт)'!CI14</f>
        <v>0</v>
      </c>
      <c r="DF22" s="52">
        <f>'МТР (факт)'!CJ14</f>
        <v>0</v>
      </c>
      <c r="DG22" s="49">
        <f>'МТР (факт)'!CK14</f>
        <v>0</v>
      </c>
      <c r="DH22" s="52">
        <f>'МТР (факт)'!CL14</f>
        <v>0</v>
      </c>
      <c r="DI22" s="49">
        <f>'МТР (факт)'!CM14</f>
        <v>0</v>
      </c>
      <c r="DJ22" s="52">
        <f>'МТР (факт)'!CN14</f>
        <v>0</v>
      </c>
      <c r="DK22" s="49">
        <f>'МТР (факт)'!CO14</f>
        <v>0</v>
      </c>
      <c r="DL22" s="52">
        <f>'МТР (факт)'!CP14</f>
        <v>0</v>
      </c>
      <c r="DM22" s="49">
        <f>'МТР (факт)'!CQ14</f>
        <v>0</v>
      </c>
      <c r="DN22" s="52">
        <f>'МТР (факт)'!CR14</f>
        <v>0</v>
      </c>
      <c r="DO22" s="49">
        <f>'МТР (факт)'!CS14</f>
        <v>0</v>
      </c>
      <c r="DP22" s="52">
        <f>'МТР (факт)'!CT14</f>
        <v>0</v>
      </c>
      <c r="DQ22" s="49">
        <f>'МТР (факт)'!CU14</f>
        <v>0</v>
      </c>
      <c r="DR22" s="52">
        <f>'МТР (факт)'!CV14</f>
        <v>0</v>
      </c>
      <c r="DS22" s="49">
        <f>'МТР (факт)'!CW14</f>
        <v>0</v>
      </c>
      <c r="DT22" s="52">
        <f>'МТР (факт)'!CX14</f>
        <v>0</v>
      </c>
      <c r="DU22" s="49">
        <f>'МТР (факт)'!CY14</f>
        <v>0</v>
      </c>
      <c r="DV22" s="52">
        <f>'МТР (факт)'!CZ14</f>
        <v>0</v>
      </c>
      <c r="DW22" s="49">
        <f>'МТР (факт)'!DA14</f>
        <v>0</v>
      </c>
      <c r="DX22" s="52">
        <f>'МТР (факт)'!DB14</f>
        <v>0</v>
      </c>
      <c r="DY22" s="49">
        <f>'МТР (факт)'!DC14</f>
        <v>0</v>
      </c>
      <c r="DZ22" s="52">
        <f>'МТР (факт)'!DD14</f>
        <v>0</v>
      </c>
      <c r="EA22" s="49">
        <f>'МТР (факт)'!DE14</f>
        <v>0</v>
      </c>
      <c r="EB22" s="52">
        <f>'МТР (факт)'!DF14</f>
        <v>0</v>
      </c>
      <c r="EC22" s="49">
        <f>'МТР (факт)'!DG14</f>
        <v>0</v>
      </c>
      <c r="ED22" s="49">
        <f>'МТР (факт)'!DH14</f>
        <v>0</v>
      </c>
      <c r="EE22" s="49">
        <f>'МТР (факт)'!DI14</f>
        <v>0</v>
      </c>
      <c r="EF22" s="49">
        <f>'МТР (факт)'!DJ14</f>
        <v>0</v>
      </c>
      <c r="EG22" s="49">
        <f>'МТР (факт)'!DK14</f>
        <v>0</v>
      </c>
      <c r="EH22" s="52">
        <f>'МТР (факт)'!DL14</f>
        <v>0</v>
      </c>
      <c r="EI22" s="49">
        <f>'МТР (факт)'!DM14</f>
        <v>0</v>
      </c>
      <c r="EJ22" s="49">
        <f>'МТР (факт)'!DN14</f>
        <v>0</v>
      </c>
      <c r="EK22" s="49">
        <f>'МТР (факт)'!DO14</f>
        <v>0</v>
      </c>
      <c r="EL22" s="49">
        <f>'МТР (факт)'!DP14</f>
        <v>0</v>
      </c>
      <c r="EM22" s="49">
        <f>'МТР (факт)'!DQ14</f>
        <v>0</v>
      </c>
      <c r="EN22" s="49">
        <f>'МТР (факт)'!DR14</f>
        <v>0</v>
      </c>
      <c r="EO22" s="49">
        <f>'МТР (факт)'!DS14</f>
        <v>0</v>
      </c>
      <c r="EP22" s="49">
        <f>'МТР (факт)'!DT14</f>
        <v>0</v>
      </c>
      <c r="EQ22" s="49">
        <f>'МТР (факт)'!DU14</f>
        <v>0</v>
      </c>
      <c r="ER22" s="49">
        <f>'МТР (факт)'!DV14</f>
        <v>0</v>
      </c>
      <c r="ES22" s="49">
        <f>'МТР (факт)'!DW14</f>
        <v>0</v>
      </c>
      <c r="ET22" s="49">
        <f>'МТР (факт)'!DX14</f>
        <v>0</v>
      </c>
      <c r="EU22" s="49">
        <f>'МТР (факт)'!DY14</f>
        <v>0</v>
      </c>
      <c r="EV22" s="52">
        <f t="shared" si="20"/>
        <v>0</v>
      </c>
      <c r="EW22" s="160">
        <f t="shared" si="21"/>
        <v>0</v>
      </c>
      <c r="EX22" s="52">
        <f>'МТР (факт)'!DZ14</f>
        <v>0</v>
      </c>
      <c r="EY22" s="49">
        <f>'МТР (факт)'!EA14</f>
        <v>0</v>
      </c>
      <c r="EZ22" s="52">
        <f>'МТР (факт)'!EB14</f>
        <v>0</v>
      </c>
      <c r="FA22" s="49">
        <f>'МТР (факт)'!EC14</f>
        <v>0</v>
      </c>
      <c r="FB22" s="52">
        <f t="shared" si="22"/>
        <v>0</v>
      </c>
      <c r="FC22" s="49">
        <f t="shared" si="23"/>
        <v>0</v>
      </c>
      <c r="FD22" s="52">
        <f>'МТР (факт)'!ED14</f>
        <v>0</v>
      </c>
      <c r="FE22" s="49">
        <f>'МТР (факт)'!EE14</f>
        <v>0</v>
      </c>
      <c r="FF22" s="52">
        <f>'МТР (факт)'!EF14</f>
        <v>0</v>
      </c>
      <c r="FG22" s="49">
        <f>'МТР (факт)'!EG14</f>
        <v>0</v>
      </c>
      <c r="FH22" s="52">
        <f>'МТР (факт)'!EH14</f>
        <v>0</v>
      </c>
      <c r="FI22" s="49">
        <f>'МТР (факт)'!EI14</f>
        <v>0</v>
      </c>
      <c r="FJ22" s="52">
        <f>'МТР (факт)'!EJ14</f>
        <v>0</v>
      </c>
      <c r="FK22" s="49">
        <f>'МТР (факт)'!EK14</f>
        <v>0</v>
      </c>
      <c r="FL22" s="52">
        <f>'МТР (факт)'!EL14</f>
        <v>0</v>
      </c>
      <c r="FM22" s="49">
        <f>'МТР (факт)'!EM14</f>
        <v>0</v>
      </c>
      <c r="FN22" s="49">
        <f>'МТР (факт)'!EN14</f>
        <v>0</v>
      </c>
      <c r="FO22" s="49">
        <f>'МТР (факт)'!EO14</f>
        <v>0</v>
      </c>
      <c r="FP22" s="49">
        <f>'МТР (факт)'!EP14</f>
        <v>0</v>
      </c>
      <c r="FQ22" s="49">
        <f>'МТР (факт)'!EQ14</f>
        <v>0</v>
      </c>
      <c r="FR22" s="52">
        <f t="shared" si="24"/>
        <v>0</v>
      </c>
      <c r="FS22" s="49">
        <f t="shared" si="25"/>
        <v>0</v>
      </c>
      <c r="FT22" s="52">
        <f>'МТР (факт)'!ER14</f>
        <v>0</v>
      </c>
      <c r="FU22" s="49">
        <f>'МТР (факт)'!ES14</f>
        <v>0</v>
      </c>
      <c r="FV22" s="52">
        <f>'МТР (факт)'!ET14</f>
        <v>0</v>
      </c>
      <c r="FW22" s="49">
        <f>'МТР (факт)'!EU14</f>
        <v>0</v>
      </c>
      <c r="FX22" s="49">
        <f>'МТР (факт)'!EV14</f>
        <v>0</v>
      </c>
      <c r="FY22" s="49">
        <f>'МТР (факт)'!EW14</f>
        <v>0</v>
      </c>
      <c r="FZ22" s="52">
        <f t="shared" si="26"/>
        <v>0</v>
      </c>
      <c r="GA22" s="49">
        <f t="shared" si="27"/>
        <v>0</v>
      </c>
      <c r="GB22" s="52">
        <f>'МТР (факт)'!EX14</f>
        <v>0</v>
      </c>
      <c r="GC22" s="49">
        <f>'МТР (факт)'!EY14</f>
        <v>0</v>
      </c>
      <c r="GD22" s="49">
        <f>'МТР (факт)'!EZ14</f>
        <v>0</v>
      </c>
      <c r="GE22" s="49">
        <f>'МТР (факт)'!FA14</f>
        <v>0</v>
      </c>
      <c r="GF22" s="52">
        <f t="shared" si="28"/>
        <v>0</v>
      </c>
      <c r="GG22" s="49">
        <f t="shared" si="29"/>
        <v>0</v>
      </c>
      <c r="GH22" s="52">
        <f>'МТР (факт)'!FB14</f>
        <v>0</v>
      </c>
      <c r="GI22" s="49">
        <f>'МТР (факт)'!FC14</f>
        <v>0</v>
      </c>
      <c r="GJ22" s="52">
        <f>'МТР (факт)'!FD14</f>
        <v>0</v>
      </c>
      <c r="GK22" s="49">
        <f>'МТР (факт)'!FE14</f>
        <v>0</v>
      </c>
      <c r="GL22" s="52">
        <f>'МТР (факт)'!FF14</f>
        <v>0</v>
      </c>
      <c r="GM22" s="49">
        <f>'МТР (факт)'!FG14</f>
        <v>0</v>
      </c>
      <c r="GN22" s="52">
        <f t="shared" si="30"/>
        <v>0</v>
      </c>
      <c r="GO22" s="49">
        <f t="shared" si="31"/>
        <v>0</v>
      </c>
    </row>
    <row r="23" spans="1:501">
      <c r="A23" s="37">
        <v>630259</v>
      </c>
      <c r="B23" s="37">
        <v>6015</v>
      </c>
      <c r="C23" s="38" t="s">
        <v>39</v>
      </c>
      <c r="D23" s="52">
        <f t="shared" si="0"/>
        <v>0</v>
      </c>
      <c r="E23" s="49">
        <f t="shared" si="1"/>
        <v>0</v>
      </c>
      <c r="F23" s="52">
        <f>'МТР (факт)'!B15</f>
        <v>0</v>
      </c>
      <c r="G23" s="49">
        <f>'МТР (факт)'!C15</f>
        <v>0</v>
      </c>
      <c r="H23" s="52">
        <f>'МТР (факт)'!D15</f>
        <v>0</v>
      </c>
      <c r="I23" s="49">
        <f>'МТР (факт)'!E15</f>
        <v>0</v>
      </c>
      <c r="J23" s="49">
        <f>'МТР (факт)'!F15</f>
        <v>0</v>
      </c>
      <c r="K23" s="49">
        <f>'МТР (факт)'!G15</f>
        <v>0</v>
      </c>
      <c r="L23" s="49">
        <f>'МТР (факт)'!H15</f>
        <v>0</v>
      </c>
      <c r="M23" s="49">
        <f>'МТР (факт)'!I15</f>
        <v>0</v>
      </c>
      <c r="N23" s="52">
        <f t="shared" si="2"/>
        <v>0</v>
      </c>
      <c r="O23" s="49">
        <f t="shared" si="3"/>
        <v>0</v>
      </c>
      <c r="P23" s="52">
        <f>'МТР (факт)'!J15</f>
        <v>0</v>
      </c>
      <c r="Q23" s="49">
        <f>'МТР (факт)'!K15</f>
        <v>0</v>
      </c>
      <c r="R23" s="52">
        <f>'МТР (факт)'!L15</f>
        <v>0</v>
      </c>
      <c r="S23" s="49">
        <f>'МТР (факт)'!M15</f>
        <v>0</v>
      </c>
      <c r="T23" s="52">
        <f>'МТР (факт)'!N15</f>
        <v>0</v>
      </c>
      <c r="U23" s="49">
        <f>'МТР (факт)'!O15</f>
        <v>0</v>
      </c>
      <c r="V23" s="52">
        <f t="shared" si="4"/>
        <v>0</v>
      </c>
      <c r="W23" s="49">
        <f t="shared" si="5"/>
        <v>0</v>
      </c>
      <c r="X23" s="52">
        <f>'МТР (факт)'!P15</f>
        <v>0</v>
      </c>
      <c r="Y23" s="49">
        <f>'МТР (факт)'!Q15</f>
        <v>0</v>
      </c>
      <c r="Z23" s="52">
        <f>'МТР (факт)'!R15</f>
        <v>0</v>
      </c>
      <c r="AA23" s="49">
        <f>'МТР (факт)'!S15</f>
        <v>0</v>
      </c>
      <c r="AB23" s="52">
        <f>'МТР (факт)'!T15</f>
        <v>0</v>
      </c>
      <c r="AC23" s="49">
        <f>'МТР (факт)'!U15</f>
        <v>0</v>
      </c>
      <c r="AD23" s="52">
        <f>'МТР (факт)'!V15</f>
        <v>0</v>
      </c>
      <c r="AE23" s="49">
        <f>'МТР (факт)'!W15</f>
        <v>0</v>
      </c>
      <c r="AF23" s="52">
        <f t="shared" si="6"/>
        <v>0</v>
      </c>
      <c r="AG23" s="49">
        <f t="shared" si="7"/>
        <v>0</v>
      </c>
      <c r="AH23" s="52">
        <f>'МТР (факт)'!X15</f>
        <v>0</v>
      </c>
      <c r="AI23" s="49">
        <f>'МТР (факт)'!Y15</f>
        <v>0</v>
      </c>
      <c r="AJ23" s="52">
        <f>'МТР (факт)'!Z15</f>
        <v>0</v>
      </c>
      <c r="AK23" s="49">
        <f>'МТР (факт)'!AA15</f>
        <v>0</v>
      </c>
      <c r="AL23" s="52">
        <f>'МТР (факт)'!AB15</f>
        <v>0</v>
      </c>
      <c r="AM23" s="49">
        <f>'МТР (факт)'!AC15</f>
        <v>0</v>
      </c>
      <c r="AN23" s="52">
        <f>'МТР (факт)'!AD15</f>
        <v>0</v>
      </c>
      <c r="AO23" s="49">
        <f>'МТР (факт)'!AE15</f>
        <v>0</v>
      </c>
      <c r="AP23" s="52">
        <f>'МТР (факт)'!AF15</f>
        <v>0</v>
      </c>
      <c r="AQ23" s="49">
        <f>'МТР (факт)'!AG15</f>
        <v>0</v>
      </c>
      <c r="AR23" s="52">
        <f>'МТР (факт)'!AH15</f>
        <v>0</v>
      </c>
      <c r="AS23" s="49">
        <f>'МТР (факт)'!AI15</f>
        <v>0</v>
      </c>
      <c r="AT23" s="52">
        <f t="shared" si="8"/>
        <v>0</v>
      </c>
      <c r="AU23" s="49">
        <f t="shared" si="9"/>
        <v>0</v>
      </c>
      <c r="AV23" s="52">
        <f>'МТР (факт)'!AJ15</f>
        <v>0</v>
      </c>
      <c r="AW23" s="49">
        <f>'МТР (факт)'!AK15</f>
        <v>0</v>
      </c>
      <c r="AX23" s="52">
        <f>'МТР (факт)'!AL15</f>
        <v>0</v>
      </c>
      <c r="AY23" s="49">
        <f>'МТР (факт)'!AM15</f>
        <v>0</v>
      </c>
      <c r="AZ23" s="52">
        <f t="shared" si="10"/>
        <v>0</v>
      </c>
      <c r="BA23" s="49">
        <f t="shared" si="11"/>
        <v>0</v>
      </c>
      <c r="BB23" s="52">
        <f>'МТР (факт)'!AN15</f>
        <v>0</v>
      </c>
      <c r="BC23" s="49">
        <f>'МТР (факт)'!AO15</f>
        <v>0</v>
      </c>
      <c r="BD23" s="52">
        <f>'МТР (факт)'!AP15</f>
        <v>0</v>
      </c>
      <c r="BE23" s="49">
        <f>'МТР (факт)'!AQ15</f>
        <v>0</v>
      </c>
      <c r="BF23" s="52">
        <f>'МТР (факт)'!AR15</f>
        <v>0</v>
      </c>
      <c r="BG23" s="49">
        <f>'МТР (факт)'!AS15</f>
        <v>0</v>
      </c>
      <c r="BH23" s="52">
        <f>'МТР (факт)'!AT15</f>
        <v>0</v>
      </c>
      <c r="BI23" s="49">
        <f>'МТР (факт)'!AU15</f>
        <v>0</v>
      </c>
      <c r="BJ23" s="52">
        <f>'МТР (факт)'!AV15</f>
        <v>0</v>
      </c>
      <c r="BK23" s="49">
        <f>'МТР (факт)'!AW15</f>
        <v>0</v>
      </c>
      <c r="BL23" s="52">
        <f>'МТР (факт)'!AX15</f>
        <v>0</v>
      </c>
      <c r="BM23" s="49">
        <f>'МТР (факт)'!AY15</f>
        <v>0</v>
      </c>
      <c r="BN23" s="49">
        <f>'МТР (факт)'!AZ15</f>
        <v>0</v>
      </c>
      <c r="BO23" s="49">
        <f>'МТР (факт)'!BA15</f>
        <v>0</v>
      </c>
      <c r="BP23" s="52">
        <f t="shared" si="12"/>
        <v>0</v>
      </c>
      <c r="BQ23" s="49">
        <f t="shared" si="13"/>
        <v>0</v>
      </c>
      <c r="BR23" s="52">
        <f>'МТР (факт)'!BB15</f>
        <v>0</v>
      </c>
      <c r="BS23" s="49">
        <f>'МТР (факт)'!BC15</f>
        <v>0</v>
      </c>
      <c r="BT23" s="52">
        <f>'МТР (факт)'!BD15</f>
        <v>0</v>
      </c>
      <c r="BU23" s="49">
        <f>'МТР (факт)'!BE15</f>
        <v>0</v>
      </c>
      <c r="BV23" s="52">
        <f>'МТР (факт)'!BF15</f>
        <v>0</v>
      </c>
      <c r="BW23" s="49">
        <f>'МТР (факт)'!BG15</f>
        <v>0</v>
      </c>
      <c r="BX23" s="52">
        <f t="shared" si="14"/>
        <v>0</v>
      </c>
      <c r="BY23" s="49">
        <f t="shared" si="15"/>
        <v>0</v>
      </c>
      <c r="BZ23" s="52">
        <f>'МТР (факт)'!BH15</f>
        <v>0</v>
      </c>
      <c r="CA23" s="49">
        <f>'МТР (факт)'!BI15</f>
        <v>0</v>
      </c>
      <c r="CB23" s="52">
        <f>'МТР (факт)'!BJ15</f>
        <v>0</v>
      </c>
      <c r="CC23" s="49">
        <f>'МТР (факт)'!BK15</f>
        <v>0</v>
      </c>
      <c r="CD23" s="49">
        <f>'МТР (факт)'!BL15</f>
        <v>0</v>
      </c>
      <c r="CE23" s="49">
        <f>'МТР (факт)'!BM15</f>
        <v>0</v>
      </c>
      <c r="CF23" s="49">
        <f>'МТР (факт)'!BN15</f>
        <v>0</v>
      </c>
      <c r="CG23" s="49">
        <f>'МТР (факт)'!BO15</f>
        <v>0</v>
      </c>
      <c r="CH23" s="52">
        <f t="shared" si="16"/>
        <v>0</v>
      </c>
      <c r="CI23" s="49">
        <f t="shared" si="17"/>
        <v>0</v>
      </c>
      <c r="CJ23" s="52">
        <f>'МТР (факт)'!BP15</f>
        <v>0</v>
      </c>
      <c r="CK23" s="49">
        <f>'МТР (факт)'!BQ15</f>
        <v>0</v>
      </c>
      <c r="CL23" s="52">
        <f>'МТР (факт)'!BR15</f>
        <v>0</v>
      </c>
      <c r="CM23" s="49">
        <f>'МТР (факт)'!BS15</f>
        <v>0</v>
      </c>
      <c r="CN23" s="52">
        <f>'МТР (факт)'!BT15</f>
        <v>0</v>
      </c>
      <c r="CO23" s="49">
        <f>'МТР (факт)'!BU15</f>
        <v>0</v>
      </c>
      <c r="CP23" s="52">
        <f>'МТР (факт)'!BV15</f>
        <v>0</v>
      </c>
      <c r="CQ23" s="49">
        <f>'МТР (факт)'!BW15</f>
        <v>0</v>
      </c>
      <c r="CR23" s="49">
        <f>'МТР (факт)'!BX15</f>
        <v>0</v>
      </c>
      <c r="CS23" s="49">
        <f>'МТР (факт)'!BY15</f>
        <v>0</v>
      </c>
      <c r="CT23" s="49">
        <f>'МТР (факт)'!BZ15</f>
        <v>0</v>
      </c>
      <c r="CU23" s="49">
        <f>'МТР (факт)'!CA15</f>
        <v>0</v>
      </c>
      <c r="CV23" s="49">
        <f>'МТР (факт)'!CB15</f>
        <v>0</v>
      </c>
      <c r="CW23" s="49">
        <f>'МТР (факт)'!CC15</f>
        <v>0</v>
      </c>
      <c r="CX23" s="49">
        <f>'МТР (факт)'!CD15</f>
        <v>0</v>
      </c>
      <c r="CY23" s="49">
        <f>'МТР (факт)'!CE15</f>
        <v>0</v>
      </c>
      <c r="CZ23" s="52">
        <f t="shared" si="18"/>
        <v>0</v>
      </c>
      <c r="DA23" s="49">
        <f t="shared" si="19"/>
        <v>0</v>
      </c>
      <c r="DB23" s="52">
        <f>'МТР (факт)'!CF15</f>
        <v>0</v>
      </c>
      <c r="DC23" s="49">
        <f>'МТР (факт)'!CG15</f>
        <v>0</v>
      </c>
      <c r="DD23" s="52">
        <f>'МТР (факт)'!CH15</f>
        <v>0</v>
      </c>
      <c r="DE23" s="49">
        <f>'МТР (факт)'!CI15</f>
        <v>0</v>
      </c>
      <c r="DF23" s="52">
        <f>'МТР (факт)'!CJ15</f>
        <v>0</v>
      </c>
      <c r="DG23" s="49">
        <f>'МТР (факт)'!CK15</f>
        <v>0</v>
      </c>
      <c r="DH23" s="52">
        <f>'МТР (факт)'!CL15</f>
        <v>0</v>
      </c>
      <c r="DI23" s="49">
        <f>'МТР (факт)'!CM15</f>
        <v>0</v>
      </c>
      <c r="DJ23" s="52">
        <f>'МТР (факт)'!CN15</f>
        <v>0</v>
      </c>
      <c r="DK23" s="49">
        <f>'МТР (факт)'!CO15</f>
        <v>0</v>
      </c>
      <c r="DL23" s="52">
        <f>'МТР (факт)'!CP15</f>
        <v>0</v>
      </c>
      <c r="DM23" s="49">
        <f>'МТР (факт)'!CQ15</f>
        <v>0</v>
      </c>
      <c r="DN23" s="52">
        <f>'МТР (факт)'!CR15</f>
        <v>0</v>
      </c>
      <c r="DO23" s="49">
        <f>'МТР (факт)'!CS15</f>
        <v>0</v>
      </c>
      <c r="DP23" s="52">
        <f>'МТР (факт)'!CT15</f>
        <v>0</v>
      </c>
      <c r="DQ23" s="49">
        <f>'МТР (факт)'!CU15</f>
        <v>0</v>
      </c>
      <c r="DR23" s="52">
        <f>'МТР (факт)'!CV15</f>
        <v>0</v>
      </c>
      <c r="DS23" s="49">
        <f>'МТР (факт)'!CW15</f>
        <v>0</v>
      </c>
      <c r="DT23" s="52">
        <f>'МТР (факт)'!CX15</f>
        <v>0</v>
      </c>
      <c r="DU23" s="49">
        <f>'МТР (факт)'!CY15</f>
        <v>0</v>
      </c>
      <c r="DV23" s="52">
        <f>'МТР (факт)'!CZ15</f>
        <v>0</v>
      </c>
      <c r="DW23" s="49">
        <f>'МТР (факт)'!DA15</f>
        <v>0</v>
      </c>
      <c r="DX23" s="52">
        <f>'МТР (факт)'!DB15</f>
        <v>0</v>
      </c>
      <c r="DY23" s="49">
        <f>'МТР (факт)'!DC15</f>
        <v>0</v>
      </c>
      <c r="DZ23" s="52">
        <f>'МТР (факт)'!DD15</f>
        <v>0</v>
      </c>
      <c r="EA23" s="49">
        <f>'МТР (факт)'!DE15</f>
        <v>0</v>
      </c>
      <c r="EB23" s="52">
        <f>'МТР (факт)'!DF15</f>
        <v>0</v>
      </c>
      <c r="EC23" s="49">
        <f>'МТР (факт)'!DG15</f>
        <v>0</v>
      </c>
      <c r="ED23" s="49">
        <f>'МТР (факт)'!DH15</f>
        <v>0</v>
      </c>
      <c r="EE23" s="49">
        <f>'МТР (факт)'!DI15</f>
        <v>0</v>
      </c>
      <c r="EF23" s="49">
        <f>'МТР (факт)'!DJ15</f>
        <v>0</v>
      </c>
      <c r="EG23" s="49">
        <f>'МТР (факт)'!DK15</f>
        <v>0</v>
      </c>
      <c r="EH23" s="52">
        <f>'МТР (факт)'!DL15</f>
        <v>0</v>
      </c>
      <c r="EI23" s="49">
        <f>'МТР (факт)'!DM15</f>
        <v>0</v>
      </c>
      <c r="EJ23" s="49">
        <f>'МТР (факт)'!DN15</f>
        <v>0</v>
      </c>
      <c r="EK23" s="49">
        <f>'МТР (факт)'!DO15</f>
        <v>0</v>
      </c>
      <c r="EL23" s="49">
        <f>'МТР (факт)'!DP15</f>
        <v>0</v>
      </c>
      <c r="EM23" s="49">
        <f>'МТР (факт)'!DQ15</f>
        <v>0</v>
      </c>
      <c r="EN23" s="49">
        <f>'МТР (факт)'!DR15</f>
        <v>0</v>
      </c>
      <c r="EO23" s="49">
        <f>'МТР (факт)'!DS15</f>
        <v>0</v>
      </c>
      <c r="EP23" s="49">
        <f>'МТР (факт)'!DT15</f>
        <v>0</v>
      </c>
      <c r="EQ23" s="49">
        <f>'МТР (факт)'!DU15</f>
        <v>0</v>
      </c>
      <c r="ER23" s="49">
        <f>'МТР (факт)'!DV15</f>
        <v>0</v>
      </c>
      <c r="ES23" s="49">
        <f>'МТР (факт)'!DW15</f>
        <v>0</v>
      </c>
      <c r="ET23" s="49">
        <f>'МТР (факт)'!DX15</f>
        <v>0</v>
      </c>
      <c r="EU23" s="49">
        <f>'МТР (факт)'!DY15</f>
        <v>0</v>
      </c>
      <c r="EV23" s="52">
        <f t="shared" si="20"/>
        <v>0</v>
      </c>
      <c r="EW23" s="160">
        <f t="shared" si="21"/>
        <v>0</v>
      </c>
      <c r="EX23" s="52">
        <f>'МТР (факт)'!DZ15</f>
        <v>0</v>
      </c>
      <c r="EY23" s="49">
        <f>'МТР (факт)'!EA15</f>
        <v>0</v>
      </c>
      <c r="EZ23" s="52">
        <f>'МТР (факт)'!EB15</f>
        <v>0</v>
      </c>
      <c r="FA23" s="49">
        <f>'МТР (факт)'!EC15</f>
        <v>0</v>
      </c>
      <c r="FB23" s="52">
        <f t="shared" si="22"/>
        <v>0</v>
      </c>
      <c r="FC23" s="49">
        <f t="shared" si="23"/>
        <v>0</v>
      </c>
      <c r="FD23" s="52">
        <f>'МТР (факт)'!ED15</f>
        <v>0</v>
      </c>
      <c r="FE23" s="49">
        <f>'МТР (факт)'!EE15</f>
        <v>0</v>
      </c>
      <c r="FF23" s="52">
        <f>'МТР (факт)'!EF15</f>
        <v>0</v>
      </c>
      <c r="FG23" s="49">
        <f>'МТР (факт)'!EG15</f>
        <v>0</v>
      </c>
      <c r="FH23" s="52">
        <f>'МТР (факт)'!EH15</f>
        <v>0</v>
      </c>
      <c r="FI23" s="49">
        <f>'МТР (факт)'!EI15</f>
        <v>0</v>
      </c>
      <c r="FJ23" s="52">
        <f>'МТР (факт)'!EJ15</f>
        <v>0</v>
      </c>
      <c r="FK23" s="49">
        <f>'МТР (факт)'!EK15</f>
        <v>0</v>
      </c>
      <c r="FL23" s="52">
        <f>'МТР (факт)'!EL15</f>
        <v>0</v>
      </c>
      <c r="FM23" s="49">
        <f>'МТР (факт)'!EM15</f>
        <v>0</v>
      </c>
      <c r="FN23" s="49">
        <f>'МТР (факт)'!EN15</f>
        <v>0</v>
      </c>
      <c r="FO23" s="49">
        <f>'МТР (факт)'!EO15</f>
        <v>0</v>
      </c>
      <c r="FP23" s="49">
        <f>'МТР (факт)'!EP15</f>
        <v>0</v>
      </c>
      <c r="FQ23" s="49">
        <f>'МТР (факт)'!EQ15</f>
        <v>0</v>
      </c>
      <c r="FR23" s="52">
        <f t="shared" si="24"/>
        <v>0</v>
      </c>
      <c r="FS23" s="49">
        <f t="shared" si="25"/>
        <v>0</v>
      </c>
      <c r="FT23" s="52">
        <f>'МТР (факт)'!ER15</f>
        <v>0</v>
      </c>
      <c r="FU23" s="49">
        <f>'МТР (факт)'!ES15</f>
        <v>0</v>
      </c>
      <c r="FV23" s="52">
        <f>'МТР (факт)'!ET15</f>
        <v>0</v>
      </c>
      <c r="FW23" s="49">
        <f>'МТР (факт)'!EU15</f>
        <v>0</v>
      </c>
      <c r="FX23" s="49">
        <f>'МТР (факт)'!EV15</f>
        <v>0</v>
      </c>
      <c r="FY23" s="49">
        <f>'МТР (факт)'!EW15</f>
        <v>0</v>
      </c>
      <c r="FZ23" s="52">
        <f t="shared" si="26"/>
        <v>0</v>
      </c>
      <c r="GA23" s="49">
        <f t="shared" si="27"/>
        <v>0</v>
      </c>
      <c r="GB23" s="52">
        <f>'МТР (факт)'!EX15</f>
        <v>0</v>
      </c>
      <c r="GC23" s="49">
        <f>'МТР (факт)'!EY15</f>
        <v>0</v>
      </c>
      <c r="GD23" s="49">
        <f>'МТР (факт)'!EZ15</f>
        <v>0</v>
      </c>
      <c r="GE23" s="49">
        <f>'МТР (факт)'!FA15</f>
        <v>0</v>
      </c>
      <c r="GF23" s="52">
        <f t="shared" si="28"/>
        <v>0</v>
      </c>
      <c r="GG23" s="49">
        <f t="shared" si="29"/>
        <v>0</v>
      </c>
      <c r="GH23" s="52">
        <f>'МТР (факт)'!FB15</f>
        <v>0</v>
      </c>
      <c r="GI23" s="49">
        <f>'МТР (факт)'!FC15</f>
        <v>0</v>
      </c>
      <c r="GJ23" s="52">
        <f>'МТР (факт)'!FD15</f>
        <v>0</v>
      </c>
      <c r="GK23" s="49">
        <f>'МТР (факт)'!FE15</f>
        <v>0</v>
      </c>
      <c r="GL23" s="52">
        <f>'МТР (факт)'!FF15</f>
        <v>0</v>
      </c>
      <c r="GM23" s="49">
        <f>'МТР (факт)'!FG15</f>
        <v>0</v>
      </c>
      <c r="GN23" s="52">
        <f t="shared" si="30"/>
        <v>0</v>
      </c>
      <c r="GO23" s="49">
        <f t="shared" si="31"/>
        <v>0</v>
      </c>
    </row>
    <row r="24" spans="1:501">
      <c r="A24" s="37">
        <v>630104</v>
      </c>
      <c r="B24" s="37">
        <v>6016</v>
      </c>
      <c r="C24" s="38" t="s">
        <v>40</v>
      </c>
      <c r="D24" s="52">
        <f t="shared" si="0"/>
        <v>0</v>
      </c>
      <c r="E24" s="49">
        <f t="shared" si="1"/>
        <v>0</v>
      </c>
      <c r="F24" s="52">
        <f>'МТР (факт)'!B16</f>
        <v>0</v>
      </c>
      <c r="G24" s="49">
        <f>'МТР (факт)'!C16</f>
        <v>0</v>
      </c>
      <c r="H24" s="52">
        <f>'МТР (факт)'!D16</f>
        <v>0</v>
      </c>
      <c r="I24" s="49">
        <f>'МТР (факт)'!E16</f>
        <v>0</v>
      </c>
      <c r="J24" s="49">
        <f>'МТР (факт)'!F16</f>
        <v>0</v>
      </c>
      <c r="K24" s="49">
        <f>'МТР (факт)'!G16</f>
        <v>0</v>
      </c>
      <c r="L24" s="49">
        <f>'МТР (факт)'!H16</f>
        <v>0</v>
      </c>
      <c r="M24" s="49">
        <f>'МТР (факт)'!I16</f>
        <v>0</v>
      </c>
      <c r="N24" s="52">
        <f t="shared" si="2"/>
        <v>0</v>
      </c>
      <c r="O24" s="49">
        <f t="shared" si="3"/>
        <v>0</v>
      </c>
      <c r="P24" s="52">
        <f>'МТР (факт)'!J16</f>
        <v>0</v>
      </c>
      <c r="Q24" s="49">
        <f>'МТР (факт)'!K16</f>
        <v>0</v>
      </c>
      <c r="R24" s="52">
        <f>'МТР (факт)'!L16</f>
        <v>0</v>
      </c>
      <c r="S24" s="49">
        <f>'МТР (факт)'!M16</f>
        <v>0</v>
      </c>
      <c r="T24" s="52">
        <f>'МТР (факт)'!N16</f>
        <v>0</v>
      </c>
      <c r="U24" s="49">
        <f>'МТР (факт)'!O16</f>
        <v>0</v>
      </c>
      <c r="V24" s="52">
        <f t="shared" si="4"/>
        <v>0</v>
      </c>
      <c r="W24" s="49">
        <f t="shared" si="5"/>
        <v>0</v>
      </c>
      <c r="X24" s="52">
        <f>'МТР (факт)'!P16</f>
        <v>0</v>
      </c>
      <c r="Y24" s="49">
        <f>'МТР (факт)'!Q16</f>
        <v>0</v>
      </c>
      <c r="Z24" s="52">
        <f>'МТР (факт)'!R16</f>
        <v>0</v>
      </c>
      <c r="AA24" s="49">
        <f>'МТР (факт)'!S16</f>
        <v>0</v>
      </c>
      <c r="AB24" s="52">
        <f>'МТР (факт)'!T16</f>
        <v>0</v>
      </c>
      <c r="AC24" s="49">
        <f>'МТР (факт)'!U16</f>
        <v>0</v>
      </c>
      <c r="AD24" s="52">
        <f>'МТР (факт)'!V16</f>
        <v>0</v>
      </c>
      <c r="AE24" s="49">
        <f>'МТР (факт)'!W16</f>
        <v>0</v>
      </c>
      <c r="AF24" s="52">
        <f t="shared" si="6"/>
        <v>0</v>
      </c>
      <c r="AG24" s="49">
        <f t="shared" si="7"/>
        <v>0</v>
      </c>
      <c r="AH24" s="52">
        <f>'МТР (факт)'!X16</f>
        <v>0</v>
      </c>
      <c r="AI24" s="49">
        <f>'МТР (факт)'!Y16</f>
        <v>0</v>
      </c>
      <c r="AJ24" s="52">
        <f>'МТР (факт)'!Z16</f>
        <v>0</v>
      </c>
      <c r="AK24" s="49">
        <f>'МТР (факт)'!AA16</f>
        <v>0</v>
      </c>
      <c r="AL24" s="52">
        <f>'МТР (факт)'!AB16</f>
        <v>0</v>
      </c>
      <c r="AM24" s="49">
        <f>'МТР (факт)'!AC16</f>
        <v>0</v>
      </c>
      <c r="AN24" s="52">
        <f>'МТР (факт)'!AD16</f>
        <v>0</v>
      </c>
      <c r="AO24" s="49">
        <f>'МТР (факт)'!AE16</f>
        <v>0</v>
      </c>
      <c r="AP24" s="52">
        <f>'МТР (факт)'!AF16</f>
        <v>0</v>
      </c>
      <c r="AQ24" s="49">
        <f>'МТР (факт)'!AG16</f>
        <v>0</v>
      </c>
      <c r="AR24" s="52">
        <f>'МТР (факт)'!AH16</f>
        <v>0</v>
      </c>
      <c r="AS24" s="49">
        <f>'МТР (факт)'!AI16</f>
        <v>0</v>
      </c>
      <c r="AT24" s="52">
        <f t="shared" si="8"/>
        <v>0</v>
      </c>
      <c r="AU24" s="49">
        <f t="shared" si="9"/>
        <v>0</v>
      </c>
      <c r="AV24" s="52">
        <f>'МТР (факт)'!AJ16</f>
        <v>0</v>
      </c>
      <c r="AW24" s="49">
        <f>'МТР (факт)'!AK16</f>
        <v>0</v>
      </c>
      <c r="AX24" s="52">
        <f>'МТР (факт)'!AL16</f>
        <v>0</v>
      </c>
      <c r="AY24" s="49">
        <f>'МТР (факт)'!AM16</f>
        <v>0</v>
      </c>
      <c r="AZ24" s="52">
        <f t="shared" si="10"/>
        <v>0</v>
      </c>
      <c r="BA24" s="49">
        <f t="shared" si="11"/>
        <v>0</v>
      </c>
      <c r="BB24" s="52">
        <f>'МТР (факт)'!AN16</f>
        <v>0</v>
      </c>
      <c r="BC24" s="49">
        <f>'МТР (факт)'!AO16</f>
        <v>0</v>
      </c>
      <c r="BD24" s="52">
        <f>'МТР (факт)'!AP16</f>
        <v>0</v>
      </c>
      <c r="BE24" s="49">
        <f>'МТР (факт)'!AQ16</f>
        <v>0</v>
      </c>
      <c r="BF24" s="52">
        <f>'МТР (факт)'!AR16</f>
        <v>0</v>
      </c>
      <c r="BG24" s="49">
        <f>'МТР (факт)'!AS16</f>
        <v>0</v>
      </c>
      <c r="BH24" s="52">
        <f>'МТР (факт)'!AT16</f>
        <v>0</v>
      </c>
      <c r="BI24" s="49">
        <f>'МТР (факт)'!AU16</f>
        <v>0</v>
      </c>
      <c r="BJ24" s="52">
        <f>'МТР (факт)'!AV16</f>
        <v>0</v>
      </c>
      <c r="BK24" s="49">
        <f>'МТР (факт)'!AW16</f>
        <v>0</v>
      </c>
      <c r="BL24" s="52">
        <f>'МТР (факт)'!AX16</f>
        <v>0</v>
      </c>
      <c r="BM24" s="49">
        <f>'МТР (факт)'!AY16</f>
        <v>0</v>
      </c>
      <c r="BN24" s="49">
        <f>'МТР (факт)'!AZ16</f>
        <v>0</v>
      </c>
      <c r="BO24" s="49">
        <f>'МТР (факт)'!BA16</f>
        <v>0</v>
      </c>
      <c r="BP24" s="52">
        <f t="shared" si="12"/>
        <v>0</v>
      </c>
      <c r="BQ24" s="49">
        <f t="shared" si="13"/>
        <v>0</v>
      </c>
      <c r="BR24" s="52">
        <f>'МТР (факт)'!BB16</f>
        <v>0</v>
      </c>
      <c r="BS24" s="49">
        <f>'МТР (факт)'!BC16</f>
        <v>0</v>
      </c>
      <c r="BT24" s="52">
        <f>'МТР (факт)'!BD16</f>
        <v>0</v>
      </c>
      <c r="BU24" s="49">
        <f>'МТР (факт)'!BE16</f>
        <v>0</v>
      </c>
      <c r="BV24" s="52">
        <f>'МТР (факт)'!BF16</f>
        <v>0</v>
      </c>
      <c r="BW24" s="49">
        <f>'МТР (факт)'!BG16</f>
        <v>0</v>
      </c>
      <c r="BX24" s="52">
        <f t="shared" si="14"/>
        <v>0</v>
      </c>
      <c r="BY24" s="49">
        <f t="shared" si="15"/>
        <v>0</v>
      </c>
      <c r="BZ24" s="52">
        <f>'МТР (факт)'!BH16</f>
        <v>0</v>
      </c>
      <c r="CA24" s="49">
        <f>'МТР (факт)'!BI16</f>
        <v>0</v>
      </c>
      <c r="CB24" s="52">
        <f>'МТР (факт)'!BJ16</f>
        <v>0</v>
      </c>
      <c r="CC24" s="49">
        <f>'МТР (факт)'!BK16</f>
        <v>0</v>
      </c>
      <c r="CD24" s="49">
        <f>'МТР (факт)'!BL16</f>
        <v>0</v>
      </c>
      <c r="CE24" s="49">
        <f>'МТР (факт)'!BM16</f>
        <v>0</v>
      </c>
      <c r="CF24" s="49">
        <f>'МТР (факт)'!BN16</f>
        <v>0</v>
      </c>
      <c r="CG24" s="49">
        <f>'МТР (факт)'!BO16</f>
        <v>0</v>
      </c>
      <c r="CH24" s="52">
        <f t="shared" si="16"/>
        <v>0</v>
      </c>
      <c r="CI24" s="49">
        <f t="shared" si="17"/>
        <v>0</v>
      </c>
      <c r="CJ24" s="52">
        <f>'МТР (факт)'!BP16</f>
        <v>0</v>
      </c>
      <c r="CK24" s="49">
        <f>'МТР (факт)'!BQ16</f>
        <v>0</v>
      </c>
      <c r="CL24" s="52">
        <f>'МТР (факт)'!BR16</f>
        <v>0</v>
      </c>
      <c r="CM24" s="49">
        <f>'МТР (факт)'!BS16</f>
        <v>0</v>
      </c>
      <c r="CN24" s="52">
        <f>'МТР (факт)'!BT16</f>
        <v>0</v>
      </c>
      <c r="CO24" s="49">
        <f>'МТР (факт)'!BU16</f>
        <v>0</v>
      </c>
      <c r="CP24" s="52">
        <f>'МТР (факт)'!BV16</f>
        <v>0</v>
      </c>
      <c r="CQ24" s="49">
        <f>'МТР (факт)'!BW16</f>
        <v>0</v>
      </c>
      <c r="CR24" s="49">
        <f>'МТР (факт)'!BX16</f>
        <v>0</v>
      </c>
      <c r="CS24" s="49">
        <f>'МТР (факт)'!BY16</f>
        <v>0</v>
      </c>
      <c r="CT24" s="49">
        <f>'МТР (факт)'!BZ16</f>
        <v>0</v>
      </c>
      <c r="CU24" s="49">
        <f>'МТР (факт)'!CA16</f>
        <v>0</v>
      </c>
      <c r="CV24" s="49">
        <f>'МТР (факт)'!CB16</f>
        <v>0</v>
      </c>
      <c r="CW24" s="49">
        <f>'МТР (факт)'!CC16</f>
        <v>0</v>
      </c>
      <c r="CX24" s="49">
        <f>'МТР (факт)'!CD16</f>
        <v>0</v>
      </c>
      <c r="CY24" s="49">
        <f>'МТР (факт)'!CE16</f>
        <v>0</v>
      </c>
      <c r="CZ24" s="52">
        <f t="shared" si="18"/>
        <v>0</v>
      </c>
      <c r="DA24" s="49">
        <f t="shared" si="19"/>
        <v>0</v>
      </c>
      <c r="DB24" s="52">
        <f>'МТР (факт)'!CF16</f>
        <v>0</v>
      </c>
      <c r="DC24" s="49">
        <f>'МТР (факт)'!CG16</f>
        <v>0</v>
      </c>
      <c r="DD24" s="52">
        <f>'МТР (факт)'!CH16</f>
        <v>0</v>
      </c>
      <c r="DE24" s="49">
        <f>'МТР (факт)'!CI16</f>
        <v>0</v>
      </c>
      <c r="DF24" s="52">
        <f>'МТР (факт)'!CJ16</f>
        <v>0</v>
      </c>
      <c r="DG24" s="49">
        <f>'МТР (факт)'!CK16</f>
        <v>0</v>
      </c>
      <c r="DH24" s="52">
        <f>'МТР (факт)'!CL16</f>
        <v>0</v>
      </c>
      <c r="DI24" s="49">
        <f>'МТР (факт)'!CM16</f>
        <v>0</v>
      </c>
      <c r="DJ24" s="52">
        <f>'МТР (факт)'!CN16</f>
        <v>0</v>
      </c>
      <c r="DK24" s="49">
        <f>'МТР (факт)'!CO16</f>
        <v>0</v>
      </c>
      <c r="DL24" s="52">
        <f>'МТР (факт)'!CP16</f>
        <v>0</v>
      </c>
      <c r="DM24" s="49">
        <f>'МТР (факт)'!CQ16</f>
        <v>0</v>
      </c>
      <c r="DN24" s="52">
        <f>'МТР (факт)'!CR16</f>
        <v>0</v>
      </c>
      <c r="DO24" s="49">
        <f>'МТР (факт)'!CS16</f>
        <v>0</v>
      </c>
      <c r="DP24" s="52">
        <f>'МТР (факт)'!CT16</f>
        <v>0</v>
      </c>
      <c r="DQ24" s="49">
        <f>'МТР (факт)'!CU16</f>
        <v>0</v>
      </c>
      <c r="DR24" s="52">
        <f>'МТР (факт)'!CV16</f>
        <v>0</v>
      </c>
      <c r="DS24" s="49">
        <f>'МТР (факт)'!CW16</f>
        <v>0</v>
      </c>
      <c r="DT24" s="52">
        <f>'МТР (факт)'!CX16</f>
        <v>0</v>
      </c>
      <c r="DU24" s="49">
        <f>'МТР (факт)'!CY16</f>
        <v>0</v>
      </c>
      <c r="DV24" s="52">
        <f>'МТР (факт)'!CZ16</f>
        <v>0</v>
      </c>
      <c r="DW24" s="49">
        <f>'МТР (факт)'!DA16</f>
        <v>0</v>
      </c>
      <c r="DX24" s="52">
        <f>'МТР (факт)'!DB16</f>
        <v>0</v>
      </c>
      <c r="DY24" s="49">
        <f>'МТР (факт)'!DC16</f>
        <v>0</v>
      </c>
      <c r="DZ24" s="52">
        <f>'МТР (факт)'!DD16</f>
        <v>0</v>
      </c>
      <c r="EA24" s="49">
        <f>'МТР (факт)'!DE16</f>
        <v>0</v>
      </c>
      <c r="EB24" s="52">
        <f>'МТР (факт)'!DF16</f>
        <v>0</v>
      </c>
      <c r="EC24" s="49">
        <f>'МТР (факт)'!DG16</f>
        <v>0</v>
      </c>
      <c r="ED24" s="49">
        <f>'МТР (факт)'!DH16</f>
        <v>0</v>
      </c>
      <c r="EE24" s="49">
        <f>'МТР (факт)'!DI16</f>
        <v>0</v>
      </c>
      <c r="EF24" s="49">
        <f>'МТР (факт)'!DJ16</f>
        <v>0</v>
      </c>
      <c r="EG24" s="49">
        <f>'МТР (факт)'!DK16</f>
        <v>0</v>
      </c>
      <c r="EH24" s="52">
        <f>'МТР (факт)'!DL16</f>
        <v>0</v>
      </c>
      <c r="EI24" s="49">
        <f>'МТР (факт)'!DM16</f>
        <v>0</v>
      </c>
      <c r="EJ24" s="49">
        <f>'МТР (факт)'!DN16</f>
        <v>0</v>
      </c>
      <c r="EK24" s="49">
        <f>'МТР (факт)'!DO16</f>
        <v>0</v>
      </c>
      <c r="EL24" s="49">
        <f>'МТР (факт)'!DP16</f>
        <v>0</v>
      </c>
      <c r="EM24" s="49">
        <f>'МТР (факт)'!DQ16</f>
        <v>0</v>
      </c>
      <c r="EN24" s="49">
        <f>'МТР (факт)'!DR16</f>
        <v>0</v>
      </c>
      <c r="EO24" s="49">
        <f>'МТР (факт)'!DS16</f>
        <v>0</v>
      </c>
      <c r="EP24" s="49">
        <f>'МТР (факт)'!DT16</f>
        <v>0</v>
      </c>
      <c r="EQ24" s="49">
        <f>'МТР (факт)'!DU16</f>
        <v>0</v>
      </c>
      <c r="ER24" s="49">
        <f>'МТР (факт)'!DV16</f>
        <v>0</v>
      </c>
      <c r="ES24" s="49">
        <f>'МТР (факт)'!DW16</f>
        <v>0</v>
      </c>
      <c r="ET24" s="49">
        <f>'МТР (факт)'!DX16</f>
        <v>0</v>
      </c>
      <c r="EU24" s="49">
        <f>'МТР (факт)'!DY16</f>
        <v>0</v>
      </c>
      <c r="EV24" s="52">
        <f t="shared" si="20"/>
        <v>0</v>
      </c>
      <c r="EW24" s="160">
        <f t="shared" si="21"/>
        <v>0</v>
      </c>
      <c r="EX24" s="52">
        <f>'МТР (факт)'!DZ16</f>
        <v>0</v>
      </c>
      <c r="EY24" s="49">
        <f>'МТР (факт)'!EA16</f>
        <v>0</v>
      </c>
      <c r="EZ24" s="52">
        <f>'МТР (факт)'!EB16</f>
        <v>0</v>
      </c>
      <c r="FA24" s="49">
        <f>'МТР (факт)'!EC16</f>
        <v>0</v>
      </c>
      <c r="FB24" s="52">
        <f t="shared" si="22"/>
        <v>0</v>
      </c>
      <c r="FC24" s="49">
        <f t="shared" si="23"/>
        <v>0</v>
      </c>
      <c r="FD24" s="52">
        <f>'МТР (факт)'!ED16</f>
        <v>0</v>
      </c>
      <c r="FE24" s="49">
        <f>'МТР (факт)'!EE16</f>
        <v>0</v>
      </c>
      <c r="FF24" s="52">
        <f>'МТР (факт)'!EF16</f>
        <v>0</v>
      </c>
      <c r="FG24" s="49">
        <f>'МТР (факт)'!EG16</f>
        <v>0</v>
      </c>
      <c r="FH24" s="52">
        <f>'МТР (факт)'!EH16</f>
        <v>0</v>
      </c>
      <c r="FI24" s="49">
        <f>'МТР (факт)'!EI16</f>
        <v>0</v>
      </c>
      <c r="FJ24" s="52">
        <f>'МТР (факт)'!EJ16</f>
        <v>0</v>
      </c>
      <c r="FK24" s="49">
        <f>'МТР (факт)'!EK16</f>
        <v>0</v>
      </c>
      <c r="FL24" s="52">
        <f>'МТР (факт)'!EL16</f>
        <v>0</v>
      </c>
      <c r="FM24" s="49">
        <f>'МТР (факт)'!EM16</f>
        <v>0</v>
      </c>
      <c r="FN24" s="49">
        <f>'МТР (факт)'!EN16</f>
        <v>0</v>
      </c>
      <c r="FO24" s="49">
        <f>'МТР (факт)'!EO16</f>
        <v>0</v>
      </c>
      <c r="FP24" s="49">
        <f>'МТР (факт)'!EP16</f>
        <v>0</v>
      </c>
      <c r="FQ24" s="49">
        <f>'МТР (факт)'!EQ16</f>
        <v>0</v>
      </c>
      <c r="FR24" s="52">
        <f t="shared" si="24"/>
        <v>0</v>
      </c>
      <c r="FS24" s="49">
        <f t="shared" si="25"/>
        <v>0</v>
      </c>
      <c r="FT24" s="52">
        <f>'МТР (факт)'!ER16</f>
        <v>0</v>
      </c>
      <c r="FU24" s="49">
        <f>'МТР (факт)'!ES16</f>
        <v>0</v>
      </c>
      <c r="FV24" s="52">
        <f>'МТР (факт)'!ET16</f>
        <v>0</v>
      </c>
      <c r="FW24" s="49">
        <f>'МТР (факт)'!EU16</f>
        <v>0</v>
      </c>
      <c r="FX24" s="49">
        <f>'МТР (факт)'!EV16</f>
        <v>0</v>
      </c>
      <c r="FY24" s="49">
        <f>'МТР (факт)'!EW16</f>
        <v>0</v>
      </c>
      <c r="FZ24" s="52">
        <f t="shared" si="26"/>
        <v>0</v>
      </c>
      <c r="GA24" s="49">
        <f t="shared" si="27"/>
        <v>0</v>
      </c>
      <c r="GB24" s="52">
        <f>'МТР (факт)'!EX16</f>
        <v>0</v>
      </c>
      <c r="GC24" s="49">
        <f>'МТР (факт)'!EY16</f>
        <v>0</v>
      </c>
      <c r="GD24" s="49">
        <f>'МТР (факт)'!EZ16</f>
        <v>0</v>
      </c>
      <c r="GE24" s="49">
        <f>'МТР (факт)'!FA16</f>
        <v>0</v>
      </c>
      <c r="GF24" s="52">
        <f t="shared" si="28"/>
        <v>0</v>
      </c>
      <c r="GG24" s="49">
        <f t="shared" si="29"/>
        <v>0</v>
      </c>
      <c r="GH24" s="52">
        <f>'МТР (факт)'!FB16</f>
        <v>0</v>
      </c>
      <c r="GI24" s="49">
        <f>'МТР (факт)'!FC16</f>
        <v>0</v>
      </c>
      <c r="GJ24" s="52">
        <f>'МТР (факт)'!FD16</f>
        <v>0</v>
      </c>
      <c r="GK24" s="49">
        <f>'МТР (факт)'!FE16</f>
        <v>0</v>
      </c>
      <c r="GL24" s="52">
        <f>'МТР (факт)'!FF16</f>
        <v>0</v>
      </c>
      <c r="GM24" s="49">
        <f>'МТР (факт)'!FG16</f>
        <v>0</v>
      </c>
      <c r="GN24" s="52">
        <f t="shared" si="30"/>
        <v>0</v>
      </c>
      <c r="GO24" s="49">
        <f t="shared" si="31"/>
        <v>0</v>
      </c>
    </row>
    <row r="25" spans="1:501">
      <c r="A25" s="37">
        <v>630105</v>
      </c>
      <c r="B25" s="37">
        <v>6021</v>
      </c>
      <c r="C25" s="38" t="s">
        <v>41</v>
      </c>
      <c r="D25" s="52">
        <f t="shared" si="0"/>
        <v>3</v>
      </c>
      <c r="E25" s="49">
        <f t="shared" si="1"/>
        <v>634.40300000000002</v>
      </c>
      <c r="F25" s="52">
        <f>'МТР (факт)'!B17</f>
        <v>0</v>
      </c>
      <c r="G25" s="49">
        <f>'МТР (факт)'!C17</f>
        <v>0</v>
      </c>
      <c r="H25" s="52">
        <f>'МТР (факт)'!D17</f>
        <v>0</v>
      </c>
      <c r="I25" s="49">
        <f>'МТР (факт)'!E17</f>
        <v>0</v>
      </c>
      <c r="J25" s="49">
        <f>'МТР (факт)'!F17</f>
        <v>0</v>
      </c>
      <c r="K25" s="49">
        <f>'МТР (факт)'!G17</f>
        <v>0</v>
      </c>
      <c r="L25" s="49">
        <f>'МТР (факт)'!H17</f>
        <v>0</v>
      </c>
      <c r="M25" s="49">
        <f>'МТР (факт)'!I17</f>
        <v>0</v>
      </c>
      <c r="N25" s="52">
        <f t="shared" si="2"/>
        <v>0</v>
      </c>
      <c r="O25" s="49">
        <f t="shared" si="3"/>
        <v>0</v>
      </c>
      <c r="P25" s="52">
        <f>'МТР (факт)'!J17</f>
        <v>0</v>
      </c>
      <c r="Q25" s="49">
        <f>'МТР (факт)'!K17</f>
        <v>0</v>
      </c>
      <c r="R25" s="52">
        <f>'МТР (факт)'!L17</f>
        <v>0</v>
      </c>
      <c r="S25" s="49">
        <f>'МТР (факт)'!M17</f>
        <v>0</v>
      </c>
      <c r="T25" s="52">
        <f>'МТР (факт)'!N17</f>
        <v>0</v>
      </c>
      <c r="U25" s="49">
        <f>'МТР (факт)'!O17</f>
        <v>0</v>
      </c>
      <c r="V25" s="52">
        <f t="shared" si="4"/>
        <v>0</v>
      </c>
      <c r="W25" s="49">
        <f t="shared" si="5"/>
        <v>0</v>
      </c>
      <c r="X25" s="52">
        <f>'МТР (факт)'!P17</f>
        <v>0</v>
      </c>
      <c r="Y25" s="49">
        <f>'МТР (факт)'!Q17</f>
        <v>0</v>
      </c>
      <c r="Z25" s="52">
        <f>'МТР (факт)'!R17</f>
        <v>0</v>
      </c>
      <c r="AA25" s="49">
        <f>'МТР (факт)'!S17</f>
        <v>0</v>
      </c>
      <c r="AB25" s="52">
        <f>'МТР (факт)'!T17</f>
        <v>0</v>
      </c>
      <c r="AC25" s="49">
        <f>'МТР (факт)'!U17</f>
        <v>0</v>
      </c>
      <c r="AD25" s="52">
        <f>'МТР (факт)'!V17</f>
        <v>0</v>
      </c>
      <c r="AE25" s="49">
        <f>'МТР (факт)'!W17</f>
        <v>0</v>
      </c>
      <c r="AF25" s="52">
        <f t="shared" si="6"/>
        <v>0</v>
      </c>
      <c r="AG25" s="49">
        <f t="shared" si="7"/>
        <v>0</v>
      </c>
      <c r="AH25" s="52">
        <f>'МТР (факт)'!X17</f>
        <v>0</v>
      </c>
      <c r="AI25" s="49">
        <f>'МТР (факт)'!Y17</f>
        <v>0</v>
      </c>
      <c r="AJ25" s="52">
        <f>'МТР (факт)'!Z17</f>
        <v>0</v>
      </c>
      <c r="AK25" s="49">
        <f>'МТР (факт)'!AA17</f>
        <v>0</v>
      </c>
      <c r="AL25" s="52">
        <f>'МТР (факт)'!AB17</f>
        <v>0</v>
      </c>
      <c r="AM25" s="49">
        <f>'МТР (факт)'!AC17</f>
        <v>0</v>
      </c>
      <c r="AN25" s="52">
        <f>'МТР (факт)'!AD17</f>
        <v>0</v>
      </c>
      <c r="AO25" s="49">
        <f>'МТР (факт)'!AE17</f>
        <v>0</v>
      </c>
      <c r="AP25" s="52">
        <f>'МТР (факт)'!AF17</f>
        <v>0</v>
      </c>
      <c r="AQ25" s="49">
        <f>'МТР (факт)'!AG17</f>
        <v>0</v>
      </c>
      <c r="AR25" s="52">
        <f>'МТР (факт)'!AH17</f>
        <v>0</v>
      </c>
      <c r="AS25" s="49">
        <f>'МТР (факт)'!AI17</f>
        <v>0</v>
      </c>
      <c r="AT25" s="52">
        <f t="shared" si="8"/>
        <v>0</v>
      </c>
      <c r="AU25" s="49">
        <f t="shared" si="9"/>
        <v>0</v>
      </c>
      <c r="AV25" s="52">
        <f>'МТР (факт)'!AJ17</f>
        <v>0</v>
      </c>
      <c r="AW25" s="49">
        <f>'МТР (факт)'!AK17</f>
        <v>0</v>
      </c>
      <c r="AX25" s="52">
        <f>'МТР (факт)'!AL17</f>
        <v>0</v>
      </c>
      <c r="AY25" s="49">
        <f>'МТР (факт)'!AM17</f>
        <v>0</v>
      </c>
      <c r="AZ25" s="52">
        <f t="shared" si="10"/>
        <v>0</v>
      </c>
      <c r="BA25" s="49">
        <f t="shared" si="11"/>
        <v>0</v>
      </c>
      <c r="BB25" s="52">
        <f>'МТР (факт)'!AN17</f>
        <v>0</v>
      </c>
      <c r="BC25" s="49">
        <f>'МТР (факт)'!AO17</f>
        <v>0</v>
      </c>
      <c r="BD25" s="52">
        <f>'МТР (факт)'!AP17</f>
        <v>0</v>
      </c>
      <c r="BE25" s="49">
        <f>'МТР (факт)'!AQ17</f>
        <v>0</v>
      </c>
      <c r="BF25" s="52">
        <f>'МТР (факт)'!AR17</f>
        <v>0</v>
      </c>
      <c r="BG25" s="49">
        <f>'МТР (факт)'!AS17</f>
        <v>0</v>
      </c>
      <c r="BH25" s="52">
        <f>'МТР (факт)'!AT17</f>
        <v>0</v>
      </c>
      <c r="BI25" s="49">
        <f>'МТР (факт)'!AU17</f>
        <v>0</v>
      </c>
      <c r="BJ25" s="52">
        <f>'МТР (факт)'!AV17</f>
        <v>0</v>
      </c>
      <c r="BK25" s="49">
        <f>'МТР (факт)'!AW17</f>
        <v>0</v>
      </c>
      <c r="BL25" s="52">
        <f>'МТР (факт)'!AX17</f>
        <v>0</v>
      </c>
      <c r="BM25" s="49">
        <f>'МТР (факт)'!AY17</f>
        <v>0</v>
      </c>
      <c r="BN25" s="49">
        <f>'МТР (факт)'!AZ17</f>
        <v>0</v>
      </c>
      <c r="BO25" s="49">
        <f>'МТР (факт)'!BA17</f>
        <v>0</v>
      </c>
      <c r="BP25" s="52">
        <f t="shared" si="12"/>
        <v>0</v>
      </c>
      <c r="BQ25" s="49">
        <f t="shared" si="13"/>
        <v>0</v>
      </c>
      <c r="BR25" s="52">
        <f>'МТР (факт)'!BB17</f>
        <v>0</v>
      </c>
      <c r="BS25" s="49">
        <f>'МТР (факт)'!BC17</f>
        <v>0</v>
      </c>
      <c r="BT25" s="52">
        <f>'МТР (факт)'!BD17</f>
        <v>0</v>
      </c>
      <c r="BU25" s="49">
        <f>'МТР (факт)'!BE17</f>
        <v>0</v>
      </c>
      <c r="BV25" s="52">
        <f>'МТР (факт)'!BF17</f>
        <v>0</v>
      </c>
      <c r="BW25" s="49">
        <f>'МТР (факт)'!BG17</f>
        <v>0</v>
      </c>
      <c r="BX25" s="52">
        <f t="shared" si="14"/>
        <v>0</v>
      </c>
      <c r="BY25" s="49">
        <f t="shared" si="15"/>
        <v>0</v>
      </c>
      <c r="BZ25" s="52">
        <f>'МТР (факт)'!BH17</f>
        <v>0</v>
      </c>
      <c r="CA25" s="49">
        <f>'МТР (факт)'!BI17</f>
        <v>0</v>
      </c>
      <c r="CB25" s="52">
        <f>'МТР (факт)'!BJ17</f>
        <v>0</v>
      </c>
      <c r="CC25" s="49">
        <f>'МТР (факт)'!BK17</f>
        <v>0</v>
      </c>
      <c r="CD25" s="49">
        <f>'МТР (факт)'!BL17</f>
        <v>0</v>
      </c>
      <c r="CE25" s="49">
        <f>'МТР (факт)'!BM17</f>
        <v>0</v>
      </c>
      <c r="CF25" s="49">
        <f>'МТР (факт)'!BN17</f>
        <v>0</v>
      </c>
      <c r="CG25" s="49">
        <f>'МТР (факт)'!BO17</f>
        <v>0</v>
      </c>
      <c r="CH25" s="52">
        <f t="shared" si="16"/>
        <v>0</v>
      </c>
      <c r="CI25" s="49">
        <f t="shared" si="17"/>
        <v>0</v>
      </c>
      <c r="CJ25" s="52">
        <f>'МТР (факт)'!BP17</f>
        <v>0</v>
      </c>
      <c r="CK25" s="49">
        <f>'МТР (факт)'!BQ17</f>
        <v>0</v>
      </c>
      <c r="CL25" s="52">
        <f>'МТР (факт)'!BR17</f>
        <v>0</v>
      </c>
      <c r="CM25" s="49">
        <f>'МТР (факт)'!BS17</f>
        <v>0</v>
      </c>
      <c r="CN25" s="52">
        <f>'МТР (факт)'!BT17</f>
        <v>0</v>
      </c>
      <c r="CO25" s="49">
        <f>'МТР (факт)'!BU17</f>
        <v>0</v>
      </c>
      <c r="CP25" s="52">
        <f>'МТР (факт)'!BV17</f>
        <v>0</v>
      </c>
      <c r="CQ25" s="49">
        <f>'МТР (факт)'!BW17</f>
        <v>0</v>
      </c>
      <c r="CR25" s="49">
        <f>'МТР (факт)'!BX17</f>
        <v>0</v>
      </c>
      <c r="CS25" s="49">
        <f>'МТР (факт)'!BY17</f>
        <v>0</v>
      </c>
      <c r="CT25" s="49">
        <f>'МТР (факт)'!BZ17</f>
        <v>0</v>
      </c>
      <c r="CU25" s="49">
        <f>'МТР (факт)'!CA17</f>
        <v>0</v>
      </c>
      <c r="CV25" s="49">
        <f>'МТР (факт)'!CB17</f>
        <v>0</v>
      </c>
      <c r="CW25" s="49">
        <f>'МТР (факт)'!CC17</f>
        <v>0</v>
      </c>
      <c r="CX25" s="49">
        <f>'МТР (факт)'!CD17</f>
        <v>0</v>
      </c>
      <c r="CY25" s="49">
        <f>'МТР (факт)'!CE17</f>
        <v>0</v>
      </c>
      <c r="CZ25" s="52">
        <f t="shared" si="18"/>
        <v>0</v>
      </c>
      <c r="DA25" s="49">
        <f t="shared" si="19"/>
        <v>0</v>
      </c>
      <c r="DB25" s="52">
        <f>'МТР (факт)'!CF17</f>
        <v>0</v>
      </c>
      <c r="DC25" s="49">
        <f>'МТР (факт)'!CG17</f>
        <v>0</v>
      </c>
      <c r="DD25" s="52">
        <f>'МТР (факт)'!CH17</f>
        <v>1</v>
      </c>
      <c r="DE25" s="49">
        <f>'МТР (факт)'!CI17</f>
        <v>199.124</v>
      </c>
      <c r="DF25" s="52">
        <f>'МТР (факт)'!CJ17</f>
        <v>0</v>
      </c>
      <c r="DG25" s="49">
        <f>'МТР (факт)'!CK17</f>
        <v>0</v>
      </c>
      <c r="DH25" s="52">
        <f>'МТР (факт)'!CL17</f>
        <v>0</v>
      </c>
      <c r="DI25" s="49">
        <f>'МТР (факт)'!CM17</f>
        <v>0</v>
      </c>
      <c r="DJ25" s="52">
        <f>'МТР (факт)'!CN17</f>
        <v>1</v>
      </c>
      <c r="DK25" s="49">
        <f>'МТР (факт)'!CO17</f>
        <v>147.97200000000001</v>
      </c>
      <c r="DL25" s="52">
        <f>'МТР (факт)'!CP17</f>
        <v>0</v>
      </c>
      <c r="DM25" s="49">
        <f>'МТР (факт)'!CQ17</f>
        <v>0</v>
      </c>
      <c r="DN25" s="52">
        <f>'МТР (факт)'!CR17</f>
        <v>0</v>
      </c>
      <c r="DO25" s="49">
        <f>'МТР (факт)'!CS17</f>
        <v>0</v>
      </c>
      <c r="DP25" s="52">
        <f>'МТР (факт)'!CT17</f>
        <v>0</v>
      </c>
      <c r="DQ25" s="49">
        <f>'МТР (факт)'!CU17</f>
        <v>0</v>
      </c>
      <c r="DR25" s="52">
        <f>'МТР (факт)'!CV17</f>
        <v>0</v>
      </c>
      <c r="DS25" s="49">
        <f>'МТР (факт)'!CW17</f>
        <v>0</v>
      </c>
      <c r="DT25" s="52">
        <f>'МТР (факт)'!CX17</f>
        <v>0</v>
      </c>
      <c r="DU25" s="49">
        <f>'МТР (факт)'!CY17</f>
        <v>0</v>
      </c>
      <c r="DV25" s="52">
        <f>'МТР (факт)'!CZ17</f>
        <v>1</v>
      </c>
      <c r="DW25" s="49">
        <f>'МТР (факт)'!DA17</f>
        <v>287.30700000000002</v>
      </c>
      <c r="DX25" s="52">
        <f>'МТР (факт)'!DB17</f>
        <v>0</v>
      </c>
      <c r="DY25" s="49">
        <f>'МТР (факт)'!DC17</f>
        <v>0</v>
      </c>
      <c r="DZ25" s="52">
        <f>'МТР (факт)'!DD17</f>
        <v>0</v>
      </c>
      <c r="EA25" s="49">
        <f>'МТР (факт)'!DE17</f>
        <v>0</v>
      </c>
      <c r="EB25" s="52">
        <f>'МТР (факт)'!DF17</f>
        <v>0</v>
      </c>
      <c r="EC25" s="49">
        <f>'МТР (факт)'!DG17</f>
        <v>0</v>
      </c>
      <c r="ED25" s="49">
        <f>'МТР (факт)'!DH17</f>
        <v>0</v>
      </c>
      <c r="EE25" s="49">
        <f>'МТР (факт)'!DI17</f>
        <v>0</v>
      </c>
      <c r="EF25" s="49">
        <f>'МТР (факт)'!DJ17</f>
        <v>0</v>
      </c>
      <c r="EG25" s="49">
        <f>'МТР (факт)'!DK17</f>
        <v>0</v>
      </c>
      <c r="EH25" s="52">
        <f>'МТР (факт)'!DL17</f>
        <v>0</v>
      </c>
      <c r="EI25" s="49">
        <f>'МТР (факт)'!DM17</f>
        <v>0</v>
      </c>
      <c r="EJ25" s="49">
        <f>'МТР (факт)'!DN17</f>
        <v>0</v>
      </c>
      <c r="EK25" s="49">
        <f>'МТР (факт)'!DO17</f>
        <v>0</v>
      </c>
      <c r="EL25" s="49">
        <f>'МТР (факт)'!DP17</f>
        <v>0</v>
      </c>
      <c r="EM25" s="49">
        <f>'МТР (факт)'!DQ17</f>
        <v>0</v>
      </c>
      <c r="EN25" s="49">
        <f>'МТР (факт)'!DR17</f>
        <v>0</v>
      </c>
      <c r="EO25" s="49">
        <f>'МТР (факт)'!DS17</f>
        <v>0</v>
      </c>
      <c r="EP25" s="49">
        <f>'МТР (факт)'!DT17</f>
        <v>0</v>
      </c>
      <c r="EQ25" s="49">
        <f>'МТР (факт)'!DU17</f>
        <v>0</v>
      </c>
      <c r="ER25" s="49">
        <f>'МТР (факт)'!DV17</f>
        <v>0</v>
      </c>
      <c r="ES25" s="49">
        <f>'МТР (факт)'!DW17</f>
        <v>0</v>
      </c>
      <c r="ET25" s="49">
        <f>'МТР (факт)'!DX17</f>
        <v>0</v>
      </c>
      <c r="EU25" s="49">
        <f>'МТР (факт)'!DY17</f>
        <v>0</v>
      </c>
      <c r="EV25" s="52">
        <f t="shared" si="20"/>
        <v>3</v>
      </c>
      <c r="EW25" s="160">
        <f t="shared" si="21"/>
        <v>634.40300000000002</v>
      </c>
      <c r="EX25" s="52">
        <f>'МТР (факт)'!DZ17</f>
        <v>0</v>
      </c>
      <c r="EY25" s="49">
        <f>'МТР (факт)'!EA17</f>
        <v>0</v>
      </c>
      <c r="EZ25" s="52">
        <f>'МТР (факт)'!EB17</f>
        <v>0</v>
      </c>
      <c r="FA25" s="49">
        <f>'МТР (факт)'!EC17</f>
        <v>0</v>
      </c>
      <c r="FB25" s="52">
        <f t="shared" si="22"/>
        <v>0</v>
      </c>
      <c r="FC25" s="49">
        <f t="shared" si="23"/>
        <v>0</v>
      </c>
      <c r="FD25" s="52">
        <f>'МТР (факт)'!ED17</f>
        <v>0</v>
      </c>
      <c r="FE25" s="49">
        <f>'МТР (факт)'!EE17</f>
        <v>0</v>
      </c>
      <c r="FF25" s="52">
        <f>'МТР (факт)'!EF17</f>
        <v>0</v>
      </c>
      <c r="FG25" s="49">
        <f>'МТР (факт)'!EG17</f>
        <v>0</v>
      </c>
      <c r="FH25" s="52">
        <f>'МТР (факт)'!EH17</f>
        <v>0</v>
      </c>
      <c r="FI25" s="49">
        <f>'МТР (факт)'!EI17</f>
        <v>0</v>
      </c>
      <c r="FJ25" s="52">
        <f>'МТР (факт)'!EJ17</f>
        <v>0</v>
      </c>
      <c r="FK25" s="49">
        <f>'МТР (факт)'!EK17</f>
        <v>0</v>
      </c>
      <c r="FL25" s="52">
        <f>'МТР (факт)'!EL17</f>
        <v>0</v>
      </c>
      <c r="FM25" s="49">
        <f>'МТР (факт)'!EM17</f>
        <v>0</v>
      </c>
      <c r="FN25" s="49">
        <f>'МТР (факт)'!EN17</f>
        <v>0</v>
      </c>
      <c r="FO25" s="49">
        <f>'МТР (факт)'!EO17</f>
        <v>0</v>
      </c>
      <c r="FP25" s="49">
        <f>'МТР (факт)'!EP17</f>
        <v>0</v>
      </c>
      <c r="FQ25" s="49">
        <f>'МТР (факт)'!EQ17</f>
        <v>0</v>
      </c>
      <c r="FR25" s="52">
        <f t="shared" si="24"/>
        <v>0</v>
      </c>
      <c r="FS25" s="49">
        <f t="shared" si="25"/>
        <v>0</v>
      </c>
      <c r="FT25" s="52">
        <f>'МТР (факт)'!ER17</f>
        <v>0</v>
      </c>
      <c r="FU25" s="49">
        <f>'МТР (факт)'!ES17</f>
        <v>0</v>
      </c>
      <c r="FV25" s="52">
        <f>'МТР (факт)'!ET17</f>
        <v>0</v>
      </c>
      <c r="FW25" s="49">
        <f>'МТР (факт)'!EU17</f>
        <v>0</v>
      </c>
      <c r="FX25" s="49">
        <f>'МТР (факт)'!EV17</f>
        <v>0</v>
      </c>
      <c r="FY25" s="49">
        <f>'МТР (факт)'!EW17</f>
        <v>0</v>
      </c>
      <c r="FZ25" s="52">
        <f t="shared" si="26"/>
        <v>0</v>
      </c>
      <c r="GA25" s="49">
        <f t="shared" si="27"/>
        <v>0</v>
      </c>
      <c r="GB25" s="52">
        <f>'МТР (факт)'!EX17</f>
        <v>0</v>
      </c>
      <c r="GC25" s="49">
        <f>'МТР (факт)'!EY17</f>
        <v>0</v>
      </c>
      <c r="GD25" s="49">
        <f>'МТР (факт)'!EZ17</f>
        <v>0</v>
      </c>
      <c r="GE25" s="49">
        <f>'МТР (факт)'!FA17</f>
        <v>0</v>
      </c>
      <c r="GF25" s="52">
        <f t="shared" si="28"/>
        <v>0</v>
      </c>
      <c r="GG25" s="49">
        <f t="shared" si="29"/>
        <v>0</v>
      </c>
      <c r="GH25" s="52">
        <f>'МТР (факт)'!FB17</f>
        <v>0</v>
      </c>
      <c r="GI25" s="49">
        <f>'МТР (факт)'!FC17</f>
        <v>0</v>
      </c>
      <c r="GJ25" s="52">
        <f>'МТР (факт)'!FD17</f>
        <v>0</v>
      </c>
      <c r="GK25" s="49">
        <f>'МТР (факт)'!FE17</f>
        <v>0</v>
      </c>
      <c r="GL25" s="52">
        <f>'МТР (факт)'!FF17</f>
        <v>0</v>
      </c>
      <c r="GM25" s="49">
        <f>'МТР (факт)'!FG17</f>
        <v>0</v>
      </c>
      <c r="GN25" s="52">
        <f t="shared" si="30"/>
        <v>0</v>
      </c>
      <c r="GO25" s="49">
        <f t="shared" si="31"/>
        <v>0</v>
      </c>
    </row>
    <row r="26" spans="1:501">
      <c r="A26" s="37">
        <v>630106</v>
      </c>
      <c r="B26" s="37">
        <v>6030</v>
      </c>
      <c r="C26" s="38" t="s">
        <v>42</v>
      </c>
      <c r="D26" s="52">
        <f t="shared" si="0"/>
        <v>0</v>
      </c>
      <c r="E26" s="49">
        <f t="shared" si="1"/>
        <v>0</v>
      </c>
      <c r="F26" s="52">
        <f>'МТР (факт)'!B18</f>
        <v>0</v>
      </c>
      <c r="G26" s="49">
        <f>'МТР (факт)'!C18</f>
        <v>0</v>
      </c>
      <c r="H26" s="52">
        <f>'МТР (факт)'!D18</f>
        <v>0</v>
      </c>
      <c r="I26" s="49">
        <f>'МТР (факт)'!E18</f>
        <v>0</v>
      </c>
      <c r="J26" s="49">
        <f>'МТР (факт)'!F18</f>
        <v>0</v>
      </c>
      <c r="K26" s="49">
        <f>'МТР (факт)'!G18</f>
        <v>0</v>
      </c>
      <c r="L26" s="49">
        <f>'МТР (факт)'!H18</f>
        <v>0</v>
      </c>
      <c r="M26" s="49">
        <f>'МТР (факт)'!I18</f>
        <v>0</v>
      </c>
      <c r="N26" s="52">
        <f t="shared" si="2"/>
        <v>0</v>
      </c>
      <c r="O26" s="49">
        <f t="shared" si="3"/>
        <v>0</v>
      </c>
      <c r="P26" s="52">
        <f>'МТР (факт)'!J18</f>
        <v>0</v>
      </c>
      <c r="Q26" s="49">
        <f>'МТР (факт)'!K18</f>
        <v>0</v>
      </c>
      <c r="R26" s="52">
        <f>'МТР (факт)'!L18</f>
        <v>0</v>
      </c>
      <c r="S26" s="49">
        <f>'МТР (факт)'!M18</f>
        <v>0</v>
      </c>
      <c r="T26" s="52">
        <f>'МТР (факт)'!N18</f>
        <v>0</v>
      </c>
      <c r="U26" s="49">
        <f>'МТР (факт)'!O18</f>
        <v>0</v>
      </c>
      <c r="V26" s="52">
        <f t="shared" si="4"/>
        <v>0</v>
      </c>
      <c r="W26" s="49">
        <f t="shared" si="5"/>
        <v>0</v>
      </c>
      <c r="X26" s="52">
        <f>'МТР (факт)'!P18</f>
        <v>0</v>
      </c>
      <c r="Y26" s="49">
        <f>'МТР (факт)'!Q18</f>
        <v>0</v>
      </c>
      <c r="Z26" s="52">
        <f>'МТР (факт)'!R18</f>
        <v>0</v>
      </c>
      <c r="AA26" s="49">
        <f>'МТР (факт)'!S18</f>
        <v>0</v>
      </c>
      <c r="AB26" s="52">
        <f>'МТР (факт)'!T18</f>
        <v>0</v>
      </c>
      <c r="AC26" s="49">
        <f>'МТР (факт)'!U18</f>
        <v>0</v>
      </c>
      <c r="AD26" s="52">
        <f>'МТР (факт)'!V18</f>
        <v>0</v>
      </c>
      <c r="AE26" s="49">
        <f>'МТР (факт)'!W18</f>
        <v>0</v>
      </c>
      <c r="AF26" s="52">
        <f t="shared" si="6"/>
        <v>0</v>
      </c>
      <c r="AG26" s="49">
        <f t="shared" si="7"/>
        <v>0</v>
      </c>
      <c r="AH26" s="52">
        <f>'МТР (факт)'!X18</f>
        <v>0</v>
      </c>
      <c r="AI26" s="49">
        <f>'МТР (факт)'!Y18</f>
        <v>0</v>
      </c>
      <c r="AJ26" s="52">
        <f>'МТР (факт)'!Z18</f>
        <v>0</v>
      </c>
      <c r="AK26" s="49">
        <f>'МТР (факт)'!AA18</f>
        <v>0</v>
      </c>
      <c r="AL26" s="52">
        <f>'МТР (факт)'!AB18</f>
        <v>0</v>
      </c>
      <c r="AM26" s="49">
        <f>'МТР (факт)'!AC18</f>
        <v>0</v>
      </c>
      <c r="AN26" s="52">
        <f>'МТР (факт)'!AD18</f>
        <v>0</v>
      </c>
      <c r="AO26" s="49">
        <f>'МТР (факт)'!AE18</f>
        <v>0</v>
      </c>
      <c r="AP26" s="52">
        <f>'МТР (факт)'!AF18</f>
        <v>0</v>
      </c>
      <c r="AQ26" s="49">
        <f>'МТР (факт)'!AG18</f>
        <v>0</v>
      </c>
      <c r="AR26" s="52">
        <f>'МТР (факт)'!AH18</f>
        <v>0</v>
      </c>
      <c r="AS26" s="49">
        <f>'МТР (факт)'!AI18</f>
        <v>0</v>
      </c>
      <c r="AT26" s="52">
        <f t="shared" si="8"/>
        <v>0</v>
      </c>
      <c r="AU26" s="49">
        <f t="shared" si="9"/>
        <v>0</v>
      </c>
      <c r="AV26" s="52">
        <f>'МТР (факт)'!AJ18</f>
        <v>0</v>
      </c>
      <c r="AW26" s="49">
        <f>'МТР (факт)'!AK18</f>
        <v>0</v>
      </c>
      <c r="AX26" s="52">
        <f>'МТР (факт)'!AL18</f>
        <v>0</v>
      </c>
      <c r="AY26" s="49">
        <f>'МТР (факт)'!AM18</f>
        <v>0</v>
      </c>
      <c r="AZ26" s="52">
        <f t="shared" si="10"/>
        <v>0</v>
      </c>
      <c r="BA26" s="49">
        <f t="shared" si="11"/>
        <v>0</v>
      </c>
      <c r="BB26" s="52">
        <f>'МТР (факт)'!AN18</f>
        <v>0</v>
      </c>
      <c r="BC26" s="49">
        <f>'МТР (факт)'!AO18</f>
        <v>0</v>
      </c>
      <c r="BD26" s="52">
        <f>'МТР (факт)'!AP18</f>
        <v>0</v>
      </c>
      <c r="BE26" s="49">
        <f>'МТР (факт)'!AQ18</f>
        <v>0</v>
      </c>
      <c r="BF26" s="52">
        <f>'МТР (факт)'!AR18</f>
        <v>0</v>
      </c>
      <c r="BG26" s="49">
        <f>'МТР (факт)'!AS18</f>
        <v>0</v>
      </c>
      <c r="BH26" s="52">
        <f>'МТР (факт)'!AT18</f>
        <v>0</v>
      </c>
      <c r="BI26" s="49">
        <f>'МТР (факт)'!AU18</f>
        <v>0</v>
      </c>
      <c r="BJ26" s="52">
        <f>'МТР (факт)'!AV18</f>
        <v>0</v>
      </c>
      <c r="BK26" s="49">
        <f>'МТР (факт)'!AW18</f>
        <v>0</v>
      </c>
      <c r="BL26" s="52">
        <f>'МТР (факт)'!AX18</f>
        <v>0</v>
      </c>
      <c r="BM26" s="49">
        <f>'МТР (факт)'!AY18</f>
        <v>0</v>
      </c>
      <c r="BN26" s="49">
        <f>'МТР (факт)'!AZ18</f>
        <v>0</v>
      </c>
      <c r="BO26" s="49">
        <f>'МТР (факт)'!BA18</f>
        <v>0</v>
      </c>
      <c r="BP26" s="52">
        <f t="shared" si="12"/>
        <v>0</v>
      </c>
      <c r="BQ26" s="49">
        <f t="shared" si="13"/>
        <v>0</v>
      </c>
      <c r="BR26" s="52">
        <f>'МТР (факт)'!BB18</f>
        <v>0</v>
      </c>
      <c r="BS26" s="49">
        <f>'МТР (факт)'!BC18</f>
        <v>0</v>
      </c>
      <c r="BT26" s="52">
        <f>'МТР (факт)'!BD18</f>
        <v>0</v>
      </c>
      <c r="BU26" s="49">
        <f>'МТР (факт)'!BE18</f>
        <v>0</v>
      </c>
      <c r="BV26" s="52">
        <f>'МТР (факт)'!BF18</f>
        <v>0</v>
      </c>
      <c r="BW26" s="49">
        <f>'МТР (факт)'!BG18</f>
        <v>0</v>
      </c>
      <c r="BX26" s="52">
        <f t="shared" si="14"/>
        <v>0</v>
      </c>
      <c r="BY26" s="49">
        <f t="shared" si="15"/>
        <v>0</v>
      </c>
      <c r="BZ26" s="52">
        <f>'МТР (факт)'!BH18</f>
        <v>0</v>
      </c>
      <c r="CA26" s="49">
        <f>'МТР (факт)'!BI18</f>
        <v>0</v>
      </c>
      <c r="CB26" s="52">
        <f>'МТР (факт)'!BJ18</f>
        <v>0</v>
      </c>
      <c r="CC26" s="49">
        <f>'МТР (факт)'!BK18</f>
        <v>0</v>
      </c>
      <c r="CD26" s="49">
        <f>'МТР (факт)'!BL18</f>
        <v>0</v>
      </c>
      <c r="CE26" s="49">
        <f>'МТР (факт)'!BM18</f>
        <v>0</v>
      </c>
      <c r="CF26" s="49">
        <f>'МТР (факт)'!BN18</f>
        <v>0</v>
      </c>
      <c r="CG26" s="49">
        <f>'МТР (факт)'!BO18</f>
        <v>0</v>
      </c>
      <c r="CH26" s="52">
        <f t="shared" si="16"/>
        <v>0</v>
      </c>
      <c r="CI26" s="49">
        <f t="shared" si="17"/>
        <v>0</v>
      </c>
      <c r="CJ26" s="52">
        <f>'МТР (факт)'!BP18</f>
        <v>0</v>
      </c>
      <c r="CK26" s="49">
        <f>'МТР (факт)'!BQ18</f>
        <v>0</v>
      </c>
      <c r="CL26" s="52">
        <f>'МТР (факт)'!BR18</f>
        <v>0</v>
      </c>
      <c r="CM26" s="49">
        <f>'МТР (факт)'!BS18</f>
        <v>0</v>
      </c>
      <c r="CN26" s="52">
        <f>'МТР (факт)'!BT18</f>
        <v>0</v>
      </c>
      <c r="CO26" s="49">
        <f>'МТР (факт)'!BU18</f>
        <v>0</v>
      </c>
      <c r="CP26" s="52">
        <f>'МТР (факт)'!BV18</f>
        <v>0</v>
      </c>
      <c r="CQ26" s="49">
        <f>'МТР (факт)'!BW18</f>
        <v>0</v>
      </c>
      <c r="CR26" s="49">
        <f>'МТР (факт)'!BX18</f>
        <v>0</v>
      </c>
      <c r="CS26" s="49">
        <f>'МТР (факт)'!BY18</f>
        <v>0</v>
      </c>
      <c r="CT26" s="49">
        <f>'МТР (факт)'!BZ18</f>
        <v>0</v>
      </c>
      <c r="CU26" s="49">
        <f>'МТР (факт)'!CA18</f>
        <v>0</v>
      </c>
      <c r="CV26" s="49">
        <f>'МТР (факт)'!CB18</f>
        <v>0</v>
      </c>
      <c r="CW26" s="49">
        <f>'МТР (факт)'!CC18</f>
        <v>0</v>
      </c>
      <c r="CX26" s="49">
        <f>'МТР (факт)'!CD18</f>
        <v>0</v>
      </c>
      <c r="CY26" s="49">
        <f>'МТР (факт)'!CE18</f>
        <v>0</v>
      </c>
      <c r="CZ26" s="52">
        <f t="shared" si="18"/>
        <v>0</v>
      </c>
      <c r="DA26" s="49">
        <f t="shared" si="19"/>
        <v>0</v>
      </c>
      <c r="DB26" s="52">
        <f>'МТР (факт)'!CF18</f>
        <v>0</v>
      </c>
      <c r="DC26" s="49">
        <f>'МТР (факт)'!CG18</f>
        <v>0</v>
      </c>
      <c r="DD26" s="52">
        <f>'МТР (факт)'!CH18</f>
        <v>0</v>
      </c>
      <c r="DE26" s="49">
        <f>'МТР (факт)'!CI18</f>
        <v>0</v>
      </c>
      <c r="DF26" s="52">
        <f>'МТР (факт)'!CJ18</f>
        <v>0</v>
      </c>
      <c r="DG26" s="49">
        <f>'МТР (факт)'!CK18</f>
        <v>0</v>
      </c>
      <c r="DH26" s="52">
        <f>'МТР (факт)'!CL18</f>
        <v>0</v>
      </c>
      <c r="DI26" s="49">
        <f>'МТР (факт)'!CM18</f>
        <v>0</v>
      </c>
      <c r="DJ26" s="52">
        <f>'МТР (факт)'!CN18</f>
        <v>0</v>
      </c>
      <c r="DK26" s="49">
        <f>'МТР (факт)'!CO18</f>
        <v>0</v>
      </c>
      <c r="DL26" s="52">
        <f>'МТР (факт)'!CP18</f>
        <v>0</v>
      </c>
      <c r="DM26" s="49">
        <f>'МТР (факт)'!CQ18</f>
        <v>0</v>
      </c>
      <c r="DN26" s="52">
        <f>'МТР (факт)'!CR18</f>
        <v>0</v>
      </c>
      <c r="DO26" s="49">
        <f>'МТР (факт)'!CS18</f>
        <v>0</v>
      </c>
      <c r="DP26" s="52">
        <f>'МТР (факт)'!CT18</f>
        <v>0</v>
      </c>
      <c r="DQ26" s="49">
        <f>'МТР (факт)'!CU18</f>
        <v>0</v>
      </c>
      <c r="DR26" s="52">
        <f>'МТР (факт)'!CV18</f>
        <v>0</v>
      </c>
      <c r="DS26" s="49">
        <f>'МТР (факт)'!CW18</f>
        <v>0</v>
      </c>
      <c r="DT26" s="52">
        <f>'МТР (факт)'!CX18</f>
        <v>0</v>
      </c>
      <c r="DU26" s="49">
        <f>'МТР (факт)'!CY18</f>
        <v>0</v>
      </c>
      <c r="DV26" s="52">
        <f>'МТР (факт)'!CZ18</f>
        <v>0</v>
      </c>
      <c r="DW26" s="49">
        <f>'МТР (факт)'!DA18</f>
        <v>0</v>
      </c>
      <c r="DX26" s="52">
        <f>'МТР (факт)'!DB18</f>
        <v>0</v>
      </c>
      <c r="DY26" s="49">
        <f>'МТР (факт)'!DC18</f>
        <v>0</v>
      </c>
      <c r="DZ26" s="52">
        <f>'МТР (факт)'!DD18</f>
        <v>0</v>
      </c>
      <c r="EA26" s="49">
        <f>'МТР (факт)'!DE18</f>
        <v>0</v>
      </c>
      <c r="EB26" s="52">
        <f>'МТР (факт)'!DF18</f>
        <v>0</v>
      </c>
      <c r="EC26" s="49">
        <f>'МТР (факт)'!DG18</f>
        <v>0</v>
      </c>
      <c r="ED26" s="49">
        <f>'МТР (факт)'!DH18</f>
        <v>0</v>
      </c>
      <c r="EE26" s="49">
        <f>'МТР (факт)'!DI18</f>
        <v>0</v>
      </c>
      <c r="EF26" s="49">
        <f>'МТР (факт)'!DJ18</f>
        <v>0</v>
      </c>
      <c r="EG26" s="49">
        <f>'МТР (факт)'!DK18</f>
        <v>0</v>
      </c>
      <c r="EH26" s="52">
        <f>'МТР (факт)'!DL18</f>
        <v>0</v>
      </c>
      <c r="EI26" s="49">
        <f>'МТР (факт)'!DM18</f>
        <v>0</v>
      </c>
      <c r="EJ26" s="49">
        <f>'МТР (факт)'!DN18</f>
        <v>0</v>
      </c>
      <c r="EK26" s="49">
        <f>'МТР (факт)'!DO18</f>
        <v>0</v>
      </c>
      <c r="EL26" s="49">
        <f>'МТР (факт)'!DP18</f>
        <v>0</v>
      </c>
      <c r="EM26" s="49">
        <f>'МТР (факт)'!DQ18</f>
        <v>0</v>
      </c>
      <c r="EN26" s="49">
        <f>'МТР (факт)'!DR18</f>
        <v>0</v>
      </c>
      <c r="EO26" s="49">
        <f>'МТР (факт)'!DS18</f>
        <v>0</v>
      </c>
      <c r="EP26" s="49">
        <f>'МТР (факт)'!DT18</f>
        <v>0</v>
      </c>
      <c r="EQ26" s="49">
        <f>'МТР (факт)'!DU18</f>
        <v>0</v>
      </c>
      <c r="ER26" s="49">
        <f>'МТР (факт)'!DV18</f>
        <v>0</v>
      </c>
      <c r="ES26" s="49">
        <f>'МТР (факт)'!DW18</f>
        <v>0</v>
      </c>
      <c r="ET26" s="49">
        <f>'МТР (факт)'!DX18</f>
        <v>0</v>
      </c>
      <c r="EU26" s="49">
        <f>'МТР (факт)'!DY18</f>
        <v>0</v>
      </c>
      <c r="EV26" s="52">
        <f t="shared" si="20"/>
        <v>0</v>
      </c>
      <c r="EW26" s="160">
        <f t="shared" si="21"/>
        <v>0</v>
      </c>
      <c r="EX26" s="52">
        <f>'МТР (факт)'!DZ18</f>
        <v>0</v>
      </c>
      <c r="EY26" s="49">
        <f>'МТР (факт)'!EA18</f>
        <v>0</v>
      </c>
      <c r="EZ26" s="52">
        <f>'МТР (факт)'!EB18</f>
        <v>0</v>
      </c>
      <c r="FA26" s="49">
        <f>'МТР (факт)'!EC18</f>
        <v>0</v>
      </c>
      <c r="FB26" s="52">
        <f t="shared" si="22"/>
        <v>0</v>
      </c>
      <c r="FC26" s="49">
        <f t="shared" si="23"/>
        <v>0</v>
      </c>
      <c r="FD26" s="52">
        <f>'МТР (факт)'!ED18</f>
        <v>0</v>
      </c>
      <c r="FE26" s="49">
        <f>'МТР (факт)'!EE18</f>
        <v>0</v>
      </c>
      <c r="FF26" s="52">
        <f>'МТР (факт)'!EF18</f>
        <v>0</v>
      </c>
      <c r="FG26" s="49">
        <f>'МТР (факт)'!EG18</f>
        <v>0</v>
      </c>
      <c r="FH26" s="52">
        <f>'МТР (факт)'!EH18</f>
        <v>0</v>
      </c>
      <c r="FI26" s="49">
        <f>'МТР (факт)'!EI18</f>
        <v>0</v>
      </c>
      <c r="FJ26" s="52">
        <f>'МТР (факт)'!EJ18</f>
        <v>0</v>
      </c>
      <c r="FK26" s="49">
        <f>'МТР (факт)'!EK18</f>
        <v>0</v>
      </c>
      <c r="FL26" s="52">
        <f>'МТР (факт)'!EL18</f>
        <v>0</v>
      </c>
      <c r="FM26" s="49">
        <f>'МТР (факт)'!EM18</f>
        <v>0</v>
      </c>
      <c r="FN26" s="49">
        <f>'МТР (факт)'!EN18</f>
        <v>0</v>
      </c>
      <c r="FO26" s="49">
        <f>'МТР (факт)'!EO18</f>
        <v>0</v>
      </c>
      <c r="FP26" s="49">
        <f>'МТР (факт)'!EP18</f>
        <v>0</v>
      </c>
      <c r="FQ26" s="49">
        <f>'МТР (факт)'!EQ18</f>
        <v>0</v>
      </c>
      <c r="FR26" s="52">
        <f t="shared" si="24"/>
        <v>0</v>
      </c>
      <c r="FS26" s="49">
        <f t="shared" si="25"/>
        <v>0</v>
      </c>
      <c r="FT26" s="52">
        <f>'МТР (факт)'!ER18</f>
        <v>0</v>
      </c>
      <c r="FU26" s="49">
        <f>'МТР (факт)'!ES18</f>
        <v>0</v>
      </c>
      <c r="FV26" s="52">
        <f>'МТР (факт)'!ET18</f>
        <v>0</v>
      </c>
      <c r="FW26" s="49">
        <f>'МТР (факт)'!EU18</f>
        <v>0</v>
      </c>
      <c r="FX26" s="49">
        <f>'МТР (факт)'!EV18</f>
        <v>0</v>
      </c>
      <c r="FY26" s="49">
        <f>'МТР (факт)'!EW18</f>
        <v>0</v>
      </c>
      <c r="FZ26" s="52">
        <f t="shared" si="26"/>
        <v>0</v>
      </c>
      <c r="GA26" s="49">
        <f t="shared" si="27"/>
        <v>0</v>
      </c>
      <c r="GB26" s="52">
        <f>'МТР (факт)'!EX18</f>
        <v>0</v>
      </c>
      <c r="GC26" s="49">
        <f>'МТР (факт)'!EY18</f>
        <v>0</v>
      </c>
      <c r="GD26" s="49">
        <f>'МТР (факт)'!EZ18</f>
        <v>0</v>
      </c>
      <c r="GE26" s="49">
        <f>'МТР (факт)'!FA18</f>
        <v>0</v>
      </c>
      <c r="GF26" s="52">
        <f t="shared" si="28"/>
        <v>0</v>
      </c>
      <c r="GG26" s="49">
        <f t="shared" si="29"/>
        <v>0</v>
      </c>
      <c r="GH26" s="52">
        <f>'МТР (факт)'!FB18</f>
        <v>0</v>
      </c>
      <c r="GI26" s="49">
        <f>'МТР (факт)'!FC18</f>
        <v>0</v>
      </c>
      <c r="GJ26" s="52">
        <f>'МТР (факт)'!FD18</f>
        <v>0</v>
      </c>
      <c r="GK26" s="49">
        <f>'МТР (факт)'!FE18</f>
        <v>0</v>
      </c>
      <c r="GL26" s="52">
        <f>'МТР (факт)'!FF18</f>
        <v>0</v>
      </c>
      <c r="GM26" s="49">
        <f>'МТР (факт)'!FG18</f>
        <v>0</v>
      </c>
      <c r="GN26" s="52">
        <f t="shared" si="30"/>
        <v>0</v>
      </c>
      <c r="GO26" s="49">
        <f t="shared" si="31"/>
        <v>0</v>
      </c>
    </row>
    <row r="27" spans="1:501">
      <c r="A27" s="37">
        <v>630107</v>
      </c>
      <c r="B27" s="37">
        <v>9001</v>
      </c>
      <c r="C27" s="38" t="s">
        <v>96</v>
      </c>
      <c r="D27" s="52">
        <f t="shared" si="0"/>
        <v>5</v>
      </c>
      <c r="E27" s="49">
        <f t="shared" si="1"/>
        <v>1205.306</v>
      </c>
      <c r="F27" s="52">
        <f>'МТР (факт)'!B19</f>
        <v>0</v>
      </c>
      <c r="G27" s="49">
        <f>'МТР (факт)'!C19</f>
        <v>0</v>
      </c>
      <c r="H27" s="52">
        <f>'МТР (факт)'!D19</f>
        <v>0</v>
      </c>
      <c r="I27" s="49">
        <f>'МТР (факт)'!E19</f>
        <v>0</v>
      </c>
      <c r="J27" s="49">
        <f>'МТР (факт)'!F19</f>
        <v>0</v>
      </c>
      <c r="K27" s="49">
        <f>'МТР (факт)'!G19</f>
        <v>0</v>
      </c>
      <c r="L27" s="49">
        <f>'МТР (факт)'!H19</f>
        <v>0</v>
      </c>
      <c r="M27" s="49">
        <f>'МТР (факт)'!I19</f>
        <v>0</v>
      </c>
      <c r="N27" s="52">
        <f t="shared" si="2"/>
        <v>0</v>
      </c>
      <c r="O27" s="49">
        <f t="shared" si="3"/>
        <v>0</v>
      </c>
      <c r="P27" s="52">
        <f>'МТР (факт)'!J19</f>
        <v>0</v>
      </c>
      <c r="Q27" s="49">
        <f>'МТР (факт)'!K19</f>
        <v>0</v>
      </c>
      <c r="R27" s="52">
        <f>'МТР (факт)'!L19</f>
        <v>0</v>
      </c>
      <c r="S27" s="49">
        <f>'МТР (факт)'!M19</f>
        <v>0</v>
      </c>
      <c r="T27" s="52">
        <f>'МТР (факт)'!N19</f>
        <v>0</v>
      </c>
      <c r="U27" s="49">
        <f>'МТР (факт)'!O19</f>
        <v>0</v>
      </c>
      <c r="V27" s="52">
        <f t="shared" si="4"/>
        <v>0</v>
      </c>
      <c r="W27" s="49">
        <f t="shared" si="5"/>
        <v>0</v>
      </c>
      <c r="X27" s="52">
        <f>'МТР (факт)'!P19</f>
        <v>0</v>
      </c>
      <c r="Y27" s="49">
        <f>'МТР (факт)'!Q19</f>
        <v>0</v>
      </c>
      <c r="Z27" s="52">
        <f>'МТР (факт)'!R19</f>
        <v>0</v>
      </c>
      <c r="AA27" s="49">
        <f>'МТР (факт)'!S19</f>
        <v>0</v>
      </c>
      <c r="AB27" s="52">
        <f>'МТР (факт)'!T19</f>
        <v>0</v>
      </c>
      <c r="AC27" s="49">
        <f>'МТР (факт)'!U19</f>
        <v>0</v>
      </c>
      <c r="AD27" s="52">
        <f>'МТР (факт)'!V19</f>
        <v>0</v>
      </c>
      <c r="AE27" s="49">
        <f>'МТР (факт)'!W19</f>
        <v>0</v>
      </c>
      <c r="AF27" s="52">
        <f t="shared" si="6"/>
        <v>0</v>
      </c>
      <c r="AG27" s="49">
        <f t="shared" si="7"/>
        <v>0</v>
      </c>
      <c r="AH27" s="52">
        <f>'МТР (факт)'!X19</f>
        <v>0</v>
      </c>
      <c r="AI27" s="49">
        <f>'МТР (факт)'!Y19</f>
        <v>0</v>
      </c>
      <c r="AJ27" s="52">
        <f>'МТР (факт)'!Z19</f>
        <v>0</v>
      </c>
      <c r="AK27" s="49">
        <f>'МТР (факт)'!AA19</f>
        <v>0</v>
      </c>
      <c r="AL27" s="52">
        <f>'МТР (факт)'!AB19</f>
        <v>0</v>
      </c>
      <c r="AM27" s="49">
        <f>'МТР (факт)'!AC19</f>
        <v>0</v>
      </c>
      <c r="AN27" s="52">
        <f>'МТР (факт)'!AD19</f>
        <v>0</v>
      </c>
      <c r="AO27" s="49">
        <f>'МТР (факт)'!AE19</f>
        <v>0</v>
      </c>
      <c r="AP27" s="52">
        <f>'МТР (факт)'!AF19</f>
        <v>0</v>
      </c>
      <c r="AQ27" s="49">
        <f>'МТР (факт)'!AG19</f>
        <v>0</v>
      </c>
      <c r="AR27" s="52">
        <f>'МТР (факт)'!AH19</f>
        <v>0</v>
      </c>
      <c r="AS27" s="49">
        <f>'МТР (факт)'!AI19</f>
        <v>0</v>
      </c>
      <c r="AT27" s="52">
        <f t="shared" si="8"/>
        <v>0</v>
      </c>
      <c r="AU27" s="49">
        <f t="shared" si="9"/>
        <v>0</v>
      </c>
      <c r="AV27" s="52">
        <f>'МТР (факт)'!AJ19</f>
        <v>0</v>
      </c>
      <c r="AW27" s="49">
        <f>'МТР (факт)'!AK19</f>
        <v>0</v>
      </c>
      <c r="AX27" s="52">
        <f>'МТР (факт)'!AL19</f>
        <v>0</v>
      </c>
      <c r="AY27" s="49">
        <f>'МТР (факт)'!AM19</f>
        <v>0</v>
      </c>
      <c r="AZ27" s="52">
        <f t="shared" si="10"/>
        <v>0</v>
      </c>
      <c r="BA27" s="49">
        <f t="shared" si="11"/>
        <v>0</v>
      </c>
      <c r="BB27" s="52">
        <f>'МТР (факт)'!AN19</f>
        <v>0</v>
      </c>
      <c r="BC27" s="49">
        <f>'МТР (факт)'!AO19</f>
        <v>0</v>
      </c>
      <c r="BD27" s="52">
        <f>'МТР (факт)'!AP19</f>
        <v>0</v>
      </c>
      <c r="BE27" s="49">
        <f>'МТР (факт)'!AQ19</f>
        <v>0</v>
      </c>
      <c r="BF27" s="52">
        <f>'МТР (факт)'!AR19</f>
        <v>0</v>
      </c>
      <c r="BG27" s="49">
        <f>'МТР (факт)'!AS19</f>
        <v>0</v>
      </c>
      <c r="BH27" s="52">
        <f>'МТР (факт)'!AT19</f>
        <v>0</v>
      </c>
      <c r="BI27" s="49">
        <f>'МТР (факт)'!AU19</f>
        <v>0</v>
      </c>
      <c r="BJ27" s="52">
        <f>'МТР (факт)'!AV19</f>
        <v>0</v>
      </c>
      <c r="BK27" s="49">
        <f>'МТР (факт)'!AW19</f>
        <v>0</v>
      </c>
      <c r="BL27" s="52">
        <f>'МТР (факт)'!AX19</f>
        <v>0</v>
      </c>
      <c r="BM27" s="49">
        <f>'МТР (факт)'!AY19</f>
        <v>0</v>
      </c>
      <c r="BN27" s="49">
        <f>'МТР (факт)'!AZ19</f>
        <v>0</v>
      </c>
      <c r="BO27" s="49">
        <f>'МТР (факт)'!BA19</f>
        <v>0</v>
      </c>
      <c r="BP27" s="52">
        <f t="shared" si="12"/>
        <v>0</v>
      </c>
      <c r="BQ27" s="49">
        <f t="shared" si="13"/>
        <v>0</v>
      </c>
      <c r="BR27" s="52">
        <f>'МТР (факт)'!BB19</f>
        <v>0</v>
      </c>
      <c r="BS27" s="49">
        <f>'МТР (факт)'!BC19</f>
        <v>0</v>
      </c>
      <c r="BT27" s="52">
        <f>'МТР (факт)'!BD19</f>
        <v>0</v>
      </c>
      <c r="BU27" s="49">
        <f>'МТР (факт)'!BE19</f>
        <v>0</v>
      </c>
      <c r="BV27" s="52">
        <f>'МТР (факт)'!BF19</f>
        <v>0</v>
      </c>
      <c r="BW27" s="49">
        <f>'МТР (факт)'!BG19</f>
        <v>0</v>
      </c>
      <c r="BX27" s="52">
        <f t="shared" si="14"/>
        <v>0</v>
      </c>
      <c r="BY27" s="49">
        <f t="shared" si="15"/>
        <v>0</v>
      </c>
      <c r="BZ27" s="52">
        <f>'МТР (факт)'!BH19</f>
        <v>0</v>
      </c>
      <c r="CA27" s="49">
        <f>'МТР (факт)'!BI19</f>
        <v>0</v>
      </c>
      <c r="CB27" s="52">
        <f>'МТР (факт)'!BJ19</f>
        <v>0</v>
      </c>
      <c r="CC27" s="49">
        <f>'МТР (факт)'!BK19</f>
        <v>0</v>
      </c>
      <c r="CD27" s="49">
        <f>'МТР (факт)'!BL19</f>
        <v>0</v>
      </c>
      <c r="CE27" s="49">
        <f>'МТР (факт)'!BM19</f>
        <v>0</v>
      </c>
      <c r="CF27" s="49">
        <f>'МТР (факт)'!BN19</f>
        <v>0</v>
      </c>
      <c r="CG27" s="49">
        <f>'МТР (факт)'!BO19</f>
        <v>0</v>
      </c>
      <c r="CH27" s="52">
        <f t="shared" si="16"/>
        <v>0</v>
      </c>
      <c r="CI27" s="49">
        <f t="shared" si="17"/>
        <v>0</v>
      </c>
      <c r="CJ27" s="52">
        <f>'МТР (факт)'!BP19</f>
        <v>0</v>
      </c>
      <c r="CK27" s="49">
        <f>'МТР (факт)'!BQ19</f>
        <v>0</v>
      </c>
      <c r="CL27" s="52">
        <f>'МТР (факт)'!BR19</f>
        <v>0</v>
      </c>
      <c r="CM27" s="49">
        <f>'МТР (факт)'!BS19</f>
        <v>0</v>
      </c>
      <c r="CN27" s="52">
        <f>'МТР (факт)'!BT19</f>
        <v>0</v>
      </c>
      <c r="CO27" s="49">
        <f>'МТР (факт)'!BU19</f>
        <v>0</v>
      </c>
      <c r="CP27" s="52">
        <f>'МТР (факт)'!BV19</f>
        <v>0</v>
      </c>
      <c r="CQ27" s="49">
        <f>'МТР (факт)'!BW19</f>
        <v>0</v>
      </c>
      <c r="CR27" s="49">
        <f>'МТР (факт)'!BX19</f>
        <v>0</v>
      </c>
      <c r="CS27" s="49">
        <f>'МТР (факт)'!BY19</f>
        <v>0</v>
      </c>
      <c r="CT27" s="49">
        <f>'МТР (факт)'!BZ19</f>
        <v>0</v>
      </c>
      <c r="CU27" s="49">
        <f>'МТР (факт)'!CA19</f>
        <v>0</v>
      </c>
      <c r="CV27" s="49">
        <f>'МТР (факт)'!CB19</f>
        <v>0</v>
      </c>
      <c r="CW27" s="49">
        <f>'МТР (факт)'!CC19</f>
        <v>0</v>
      </c>
      <c r="CX27" s="49">
        <f>'МТР (факт)'!CD19</f>
        <v>0</v>
      </c>
      <c r="CY27" s="49">
        <f>'МТР (факт)'!CE19</f>
        <v>0</v>
      </c>
      <c r="CZ27" s="52">
        <f t="shared" si="18"/>
        <v>0</v>
      </c>
      <c r="DA27" s="49">
        <f t="shared" si="19"/>
        <v>0</v>
      </c>
      <c r="DB27" s="52">
        <f>'МТР (факт)'!CF19</f>
        <v>0</v>
      </c>
      <c r="DC27" s="49">
        <f>'МТР (факт)'!CG19</f>
        <v>0</v>
      </c>
      <c r="DD27" s="52">
        <f>'МТР (факт)'!CH19</f>
        <v>0</v>
      </c>
      <c r="DE27" s="49">
        <f>'МТР (факт)'!CI19</f>
        <v>0</v>
      </c>
      <c r="DF27" s="52">
        <f>'МТР (факт)'!CJ19</f>
        <v>0</v>
      </c>
      <c r="DG27" s="49">
        <f>'МТР (факт)'!CK19</f>
        <v>0</v>
      </c>
      <c r="DH27" s="52">
        <f>'МТР (факт)'!CL19</f>
        <v>0</v>
      </c>
      <c r="DI27" s="49">
        <f>'МТР (факт)'!CM19</f>
        <v>0</v>
      </c>
      <c r="DJ27" s="52">
        <f>'МТР (факт)'!CN19</f>
        <v>0</v>
      </c>
      <c r="DK27" s="49">
        <f>'МТР (факт)'!CO19</f>
        <v>0</v>
      </c>
      <c r="DL27" s="52">
        <f>'МТР (факт)'!CP19</f>
        <v>0</v>
      </c>
      <c r="DM27" s="49">
        <f>'МТР (факт)'!CQ19</f>
        <v>0</v>
      </c>
      <c r="DN27" s="52">
        <f>'МТР (факт)'!CR19</f>
        <v>0</v>
      </c>
      <c r="DO27" s="49">
        <f>'МТР (факт)'!CS19</f>
        <v>0</v>
      </c>
      <c r="DP27" s="52">
        <f>'МТР (факт)'!CT19</f>
        <v>0</v>
      </c>
      <c r="DQ27" s="49">
        <f>'МТР (факт)'!CU19</f>
        <v>0</v>
      </c>
      <c r="DR27" s="52">
        <f>'МТР (факт)'!CV19</f>
        <v>0</v>
      </c>
      <c r="DS27" s="49">
        <f>'МТР (факт)'!CW19</f>
        <v>0</v>
      </c>
      <c r="DT27" s="52">
        <f>'МТР (факт)'!CX19</f>
        <v>0</v>
      </c>
      <c r="DU27" s="49">
        <f>'МТР (факт)'!CY19</f>
        <v>0</v>
      </c>
      <c r="DV27" s="52">
        <f>'МТР (факт)'!CZ19</f>
        <v>0</v>
      </c>
      <c r="DW27" s="49">
        <f>'МТР (факт)'!DA19</f>
        <v>0</v>
      </c>
      <c r="DX27" s="52">
        <f>'МТР (факт)'!DB19</f>
        <v>0</v>
      </c>
      <c r="DY27" s="49">
        <f>'МТР (факт)'!DC19</f>
        <v>0</v>
      </c>
      <c r="DZ27" s="52">
        <f>'МТР (факт)'!DD19</f>
        <v>0</v>
      </c>
      <c r="EA27" s="49">
        <f>'МТР (факт)'!DE19</f>
        <v>0</v>
      </c>
      <c r="EB27" s="52">
        <f>'МТР (факт)'!DF19</f>
        <v>0</v>
      </c>
      <c r="EC27" s="49">
        <f>'МТР (факт)'!DG19</f>
        <v>0</v>
      </c>
      <c r="ED27" s="49">
        <f>'МТР (факт)'!DH19</f>
        <v>0</v>
      </c>
      <c r="EE27" s="49">
        <f>'МТР (факт)'!DI19</f>
        <v>0</v>
      </c>
      <c r="EF27" s="49">
        <f>'МТР (факт)'!DJ19</f>
        <v>0</v>
      </c>
      <c r="EG27" s="49">
        <f>'МТР (факт)'!DK19</f>
        <v>0</v>
      </c>
      <c r="EH27" s="52">
        <f>'МТР (факт)'!DL19</f>
        <v>0</v>
      </c>
      <c r="EI27" s="49">
        <f>'МТР (факт)'!DM19</f>
        <v>0</v>
      </c>
      <c r="EJ27" s="49">
        <f>'МТР (факт)'!DN19</f>
        <v>0</v>
      </c>
      <c r="EK27" s="49">
        <f>'МТР (факт)'!DO19</f>
        <v>0</v>
      </c>
      <c r="EL27" s="49">
        <f>'МТР (факт)'!DP19</f>
        <v>0</v>
      </c>
      <c r="EM27" s="49">
        <f>'МТР (факт)'!DQ19</f>
        <v>0</v>
      </c>
      <c r="EN27" s="49">
        <f>'МТР (факт)'!DR19</f>
        <v>0</v>
      </c>
      <c r="EO27" s="49">
        <f>'МТР (факт)'!DS19</f>
        <v>0</v>
      </c>
      <c r="EP27" s="49">
        <f>'МТР (факт)'!DT19</f>
        <v>0</v>
      </c>
      <c r="EQ27" s="49">
        <f>'МТР (факт)'!DU19</f>
        <v>0</v>
      </c>
      <c r="ER27" s="49">
        <f>'МТР (факт)'!DV19</f>
        <v>0</v>
      </c>
      <c r="ES27" s="49">
        <f>'МТР (факт)'!DW19</f>
        <v>0</v>
      </c>
      <c r="ET27" s="49">
        <f>'МТР (факт)'!DX19</f>
        <v>0</v>
      </c>
      <c r="EU27" s="49">
        <f>'МТР (факт)'!DY19</f>
        <v>0</v>
      </c>
      <c r="EV27" s="52">
        <f t="shared" si="20"/>
        <v>0</v>
      </c>
      <c r="EW27" s="160">
        <f t="shared" si="21"/>
        <v>0</v>
      </c>
      <c r="EX27" s="52">
        <f>'МТР (факт)'!DZ19</f>
        <v>0</v>
      </c>
      <c r="EY27" s="49">
        <f>'МТР (факт)'!EA19</f>
        <v>0</v>
      </c>
      <c r="EZ27" s="52">
        <f>'МТР (факт)'!EB19</f>
        <v>0</v>
      </c>
      <c r="FA27" s="49">
        <f>'МТР (факт)'!EC19</f>
        <v>0</v>
      </c>
      <c r="FB27" s="52">
        <f t="shared" si="22"/>
        <v>0</v>
      </c>
      <c r="FC27" s="49">
        <f t="shared" si="23"/>
        <v>0</v>
      </c>
      <c r="FD27" s="52">
        <f>'МТР (факт)'!ED19</f>
        <v>2</v>
      </c>
      <c r="FE27" s="49">
        <f>'МТР (факт)'!EE19</f>
        <v>331.41800000000001</v>
      </c>
      <c r="FF27" s="52">
        <f>'МТР (факт)'!EF19</f>
        <v>2</v>
      </c>
      <c r="FG27" s="49">
        <f>'МТР (факт)'!EG19</f>
        <v>678.14800000000002</v>
      </c>
      <c r="FH27" s="52">
        <f>'МТР (факт)'!EH19</f>
        <v>1</v>
      </c>
      <c r="FI27" s="49">
        <f>'МТР (факт)'!EI19</f>
        <v>195.74</v>
      </c>
      <c r="FJ27" s="52">
        <f>'МТР (факт)'!EJ19</f>
        <v>0</v>
      </c>
      <c r="FK27" s="49">
        <f>'МТР (факт)'!EK19</f>
        <v>0</v>
      </c>
      <c r="FL27" s="52">
        <f>'МТР (факт)'!EL19</f>
        <v>0</v>
      </c>
      <c r="FM27" s="49">
        <f>'МТР (факт)'!EM19</f>
        <v>0</v>
      </c>
      <c r="FN27" s="49">
        <f>'МТР (факт)'!EN19</f>
        <v>0</v>
      </c>
      <c r="FO27" s="49">
        <f>'МТР (факт)'!EO19</f>
        <v>0</v>
      </c>
      <c r="FP27" s="49">
        <f>'МТР (факт)'!EP19</f>
        <v>0</v>
      </c>
      <c r="FQ27" s="49">
        <f>'МТР (факт)'!EQ19</f>
        <v>0</v>
      </c>
      <c r="FR27" s="52">
        <f t="shared" si="24"/>
        <v>5</v>
      </c>
      <c r="FS27" s="49">
        <f t="shared" si="25"/>
        <v>1205.306</v>
      </c>
      <c r="FT27" s="52">
        <f>'МТР (факт)'!ER19</f>
        <v>0</v>
      </c>
      <c r="FU27" s="49">
        <f>'МТР (факт)'!ES19</f>
        <v>0</v>
      </c>
      <c r="FV27" s="52">
        <f>'МТР (факт)'!ET19</f>
        <v>0</v>
      </c>
      <c r="FW27" s="49">
        <f>'МТР (факт)'!EU19</f>
        <v>0</v>
      </c>
      <c r="FX27" s="49">
        <f>'МТР (факт)'!EV19</f>
        <v>0</v>
      </c>
      <c r="FY27" s="49">
        <f>'МТР (факт)'!EW19</f>
        <v>0</v>
      </c>
      <c r="FZ27" s="52">
        <f t="shared" si="26"/>
        <v>0</v>
      </c>
      <c r="GA27" s="49">
        <f t="shared" si="27"/>
        <v>0</v>
      </c>
      <c r="GB27" s="52">
        <f>'МТР (факт)'!EX19</f>
        <v>0</v>
      </c>
      <c r="GC27" s="49">
        <f>'МТР (факт)'!EY19</f>
        <v>0</v>
      </c>
      <c r="GD27" s="49">
        <f>'МТР (факт)'!EZ19</f>
        <v>0</v>
      </c>
      <c r="GE27" s="49">
        <f>'МТР (факт)'!FA19</f>
        <v>0</v>
      </c>
      <c r="GF27" s="52">
        <f t="shared" si="28"/>
        <v>0</v>
      </c>
      <c r="GG27" s="49">
        <f t="shared" si="29"/>
        <v>0</v>
      </c>
      <c r="GH27" s="52">
        <f>'МТР (факт)'!FB19</f>
        <v>0</v>
      </c>
      <c r="GI27" s="49">
        <f>'МТР (факт)'!FC19</f>
        <v>0</v>
      </c>
      <c r="GJ27" s="52">
        <f>'МТР (факт)'!FD19</f>
        <v>0</v>
      </c>
      <c r="GK27" s="49">
        <f>'МТР (факт)'!FE19</f>
        <v>0</v>
      </c>
      <c r="GL27" s="52">
        <f>'МТР (факт)'!FF19</f>
        <v>0</v>
      </c>
      <c r="GM27" s="49">
        <f>'МТР (факт)'!FG19</f>
        <v>0</v>
      </c>
      <c r="GN27" s="52">
        <f t="shared" si="30"/>
        <v>0</v>
      </c>
      <c r="GO27" s="49">
        <f t="shared" si="31"/>
        <v>0</v>
      </c>
    </row>
    <row r="28" spans="1:501">
      <c r="A28" s="37">
        <v>630112</v>
      </c>
      <c r="B28" s="37">
        <v>9401</v>
      </c>
      <c r="C28" s="38" t="s">
        <v>44</v>
      </c>
      <c r="D28" s="52">
        <f t="shared" si="0"/>
        <v>0</v>
      </c>
      <c r="E28" s="49">
        <f t="shared" si="1"/>
        <v>0</v>
      </c>
      <c r="F28" s="52">
        <f>'МТР (факт)'!B20</f>
        <v>0</v>
      </c>
      <c r="G28" s="49">
        <f>'МТР (факт)'!C20</f>
        <v>0</v>
      </c>
      <c r="H28" s="52">
        <f>'МТР (факт)'!D20</f>
        <v>0</v>
      </c>
      <c r="I28" s="49">
        <f>'МТР (факт)'!E20</f>
        <v>0</v>
      </c>
      <c r="J28" s="49">
        <f>'МТР (факт)'!F20</f>
        <v>0</v>
      </c>
      <c r="K28" s="49">
        <f>'МТР (факт)'!G20</f>
        <v>0</v>
      </c>
      <c r="L28" s="49">
        <f>'МТР (факт)'!H20</f>
        <v>0</v>
      </c>
      <c r="M28" s="49">
        <f>'МТР (факт)'!I20</f>
        <v>0</v>
      </c>
      <c r="N28" s="52">
        <f t="shared" si="2"/>
        <v>0</v>
      </c>
      <c r="O28" s="49">
        <f t="shared" si="3"/>
        <v>0</v>
      </c>
      <c r="P28" s="52">
        <f>'МТР (факт)'!J20</f>
        <v>0</v>
      </c>
      <c r="Q28" s="49">
        <f>'МТР (факт)'!K20</f>
        <v>0</v>
      </c>
      <c r="R28" s="52">
        <f>'МТР (факт)'!L20</f>
        <v>0</v>
      </c>
      <c r="S28" s="49">
        <f>'МТР (факт)'!M20</f>
        <v>0</v>
      </c>
      <c r="T28" s="52">
        <f>'МТР (факт)'!N20</f>
        <v>0</v>
      </c>
      <c r="U28" s="49">
        <f>'МТР (факт)'!O20</f>
        <v>0</v>
      </c>
      <c r="V28" s="52">
        <f t="shared" si="4"/>
        <v>0</v>
      </c>
      <c r="W28" s="49">
        <f t="shared" si="5"/>
        <v>0</v>
      </c>
      <c r="X28" s="52">
        <f>'МТР (факт)'!P20</f>
        <v>0</v>
      </c>
      <c r="Y28" s="49">
        <f>'МТР (факт)'!Q20</f>
        <v>0</v>
      </c>
      <c r="Z28" s="52">
        <f>'МТР (факт)'!R20</f>
        <v>0</v>
      </c>
      <c r="AA28" s="49">
        <f>'МТР (факт)'!S20</f>
        <v>0</v>
      </c>
      <c r="AB28" s="52">
        <f>'МТР (факт)'!T20</f>
        <v>0</v>
      </c>
      <c r="AC28" s="49">
        <f>'МТР (факт)'!U20</f>
        <v>0</v>
      </c>
      <c r="AD28" s="52">
        <f>'МТР (факт)'!V20</f>
        <v>0</v>
      </c>
      <c r="AE28" s="49">
        <f>'МТР (факт)'!W20</f>
        <v>0</v>
      </c>
      <c r="AF28" s="52">
        <f t="shared" si="6"/>
        <v>0</v>
      </c>
      <c r="AG28" s="49">
        <f t="shared" si="7"/>
        <v>0</v>
      </c>
      <c r="AH28" s="52">
        <f>'МТР (факт)'!X20</f>
        <v>0</v>
      </c>
      <c r="AI28" s="49">
        <f>'МТР (факт)'!Y20</f>
        <v>0</v>
      </c>
      <c r="AJ28" s="52">
        <f>'МТР (факт)'!Z20</f>
        <v>0</v>
      </c>
      <c r="AK28" s="49">
        <f>'МТР (факт)'!AA20</f>
        <v>0</v>
      </c>
      <c r="AL28" s="52">
        <f>'МТР (факт)'!AB20</f>
        <v>0</v>
      </c>
      <c r="AM28" s="49">
        <f>'МТР (факт)'!AC20</f>
        <v>0</v>
      </c>
      <c r="AN28" s="52">
        <f>'МТР (факт)'!AD20</f>
        <v>0</v>
      </c>
      <c r="AO28" s="49">
        <f>'МТР (факт)'!AE20</f>
        <v>0</v>
      </c>
      <c r="AP28" s="52">
        <f>'МТР (факт)'!AF20</f>
        <v>0</v>
      </c>
      <c r="AQ28" s="49">
        <f>'МТР (факт)'!AG20</f>
        <v>0</v>
      </c>
      <c r="AR28" s="52">
        <f>'МТР (факт)'!AH20</f>
        <v>0</v>
      </c>
      <c r="AS28" s="49">
        <f>'МТР (факт)'!AI20</f>
        <v>0</v>
      </c>
      <c r="AT28" s="52">
        <f t="shared" si="8"/>
        <v>0</v>
      </c>
      <c r="AU28" s="49">
        <f t="shared" si="9"/>
        <v>0</v>
      </c>
      <c r="AV28" s="52">
        <f>'МТР (факт)'!AJ20</f>
        <v>0</v>
      </c>
      <c r="AW28" s="49">
        <f>'МТР (факт)'!AK20</f>
        <v>0</v>
      </c>
      <c r="AX28" s="52">
        <f>'МТР (факт)'!AL20</f>
        <v>0</v>
      </c>
      <c r="AY28" s="49">
        <f>'МТР (факт)'!AM20</f>
        <v>0</v>
      </c>
      <c r="AZ28" s="52">
        <f t="shared" si="10"/>
        <v>0</v>
      </c>
      <c r="BA28" s="49">
        <f t="shared" si="11"/>
        <v>0</v>
      </c>
      <c r="BB28" s="52">
        <f>'МТР (факт)'!AN20</f>
        <v>0</v>
      </c>
      <c r="BC28" s="49">
        <f>'МТР (факт)'!AO20</f>
        <v>0</v>
      </c>
      <c r="BD28" s="52">
        <f>'МТР (факт)'!AP20</f>
        <v>0</v>
      </c>
      <c r="BE28" s="49">
        <f>'МТР (факт)'!AQ20</f>
        <v>0</v>
      </c>
      <c r="BF28" s="52">
        <f>'МТР (факт)'!AR20</f>
        <v>0</v>
      </c>
      <c r="BG28" s="49">
        <f>'МТР (факт)'!AS20</f>
        <v>0</v>
      </c>
      <c r="BH28" s="52">
        <f>'МТР (факт)'!AT20</f>
        <v>0</v>
      </c>
      <c r="BI28" s="49">
        <f>'МТР (факт)'!AU20</f>
        <v>0</v>
      </c>
      <c r="BJ28" s="52">
        <f>'МТР (факт)'!AV20</f>
        <v>0</v>
      </c>
      <c r="BK28" s="49">
        <f>'МТР (факт)'!AW20</f>
        <v>0</v>
      </c>
      <c r="BL28" s="52">
        <f>'МТР (факт)'!AX20</f>
        <v>0</v>
      </c>
      <c r="BM28" s="49">
        <f>'МТР (факт)'!AY20</f>
        <v>0</v>
      </c>
      <c r="BN28" s="49">
        <f>'МТР (факт)'!AZ20</f>
        <v>0</v>
      </c>
      <c r="BO28" s="49">
        <f>'МТР (факт)'!BA20</f>
        <v>0</v>
      </c>
      <c r="BP28" s="52">
        <f t="shared" si="12"/>
        <v>0</v>
      </c>
      <c r="BQ28" s="49">
        <f t="shared" si="13"/>
        <v>0</v>
      </c>
      <c r="BR28" s="52">
        <f>'МТР (факт)'!BB20</f>
        <v>0</v>
      </c>
      <c r="BS28" s="49">
        <f>'МТР (факт)'!BC20</f>
        <v>0</v>
      </c>
      <c r="BT28" s="52">
        <f>'МТР (факт)'!BD20</f>
        <v>0</v>
      </c>
      <c r="BU28" s="49">
        <f>'МТР (факт)'!BE20</f>
        <v>0</v>
      </c>
      <c r="BV28" s="52">
        <f>'МТР (факт)'!BF20</f>
        <v>0</v>
      </c>
      <c r="BW28" s="49">
        <f>'МТР (факт)'!BG20</f>
        <v>0</v>
      </c>
      <c r="BX28" s="52">
        <f t="shared" si="14"/>
        <v>0</v>
      </c>
      <c r="BY28" s="49">
        <f t="shared" si="15"/>
        <v>0</v>
      </c>
      <c r="BZ28" s="52">
        <f>'МТР (факт)'!BH20</f>
        <v>0</v>
      </c>
      <c r="CA28" s="49">
        <f>'МТР (факт)'!BI20</f>
        <v>0</v>
      </c>
      <c r="CB28" s="52">
        <f>'МТР (факт)'!BJ20</f>
        <v>0</v>
      </c>
      <c r="CC28" s="49">
        <f>'МТР (факт)'!BK20</f>
        <v>0</v>
      </c>
      <c r="CD28" s="49">
        <f>'МТР (факт)'!BL20</f>
        <v>0</v>
      </c>
      <c r="CE28" s="49">
        <f>'МТР (факт)'!BM20</f>
        <v>0</v>
      </c>
      <c r="CF28" s="49">
        <f>'МТР (факт)'!BN20</f>
        <v>0</v>
      </c>
      <c r="CG28" s="49">
        <f>'МТР (факт)'!BO20</f>
        <v>0</v>
      </c>
      <c r="CH28" s="52">
        <f t="shared" si="16"/>
        <v>0</v>
      </c>
      <c r="CI28" s="49">
        <f t="shared" si="17"/>
        <v>0</v>
      </c>
      <c r="CJ28" s="52">
        <f>'МТР (факт)'!BP20</f>
        <v>0</v>
      </c>
      <c r="CK28" s="49">
        <f>'МТР (факт)'!BQ20</f>
        <v>0</v>
      </c>
      <c r="CL28" s="52">
        <f>'МТР (факт)'!BR20</f>
        <v>0</v>
      </c>
      <c r="CM28" s="49">
        <f>'МТР (факт)'!BS20</f>
        <v>0</v>
      </c>
      <c r="CN28" s="52">
        <f>'МТР (факт)'!BT20</f>
        <v>0</v>
      </c>
      <c r="CO28" s="49">
        <f>'МТР (факт)'!BU20</f>
        <v>0</v>
      </c>
      <c r="CP28" s="52">
        <f>'МТР (факт)'!BV20</f>
        <v>0</v>
      </c>
      <c r="CQ28" s="49">
        <f>'МТР (факт)'!BW20</f>
        <v>0</v>
      </c>
      <c r="CR28" s="49">
        <f>'МТР (факт)'!BX20</f>
        <v>0</v>
      </c>
      <c r="CS28" s="49">
        <f>'МТР (факт)'!BY20</f>
        <v>0</v>
      </c>
      <c r="CT28" s="49">
        <f>'МТР (факт)'!BZ20</f>
        <v>0</v>
      </c>
      <c r="CU28" s="49">
        <f>'МТР (факт)'!CA20</f>
        <v>0</v>
      </c>
      <c r="CV28" s="49">
        <f>'МТР (факт)'!CB20</f>
        <v>0</v>
      </c>
      <c r="CW28" s="49">
        <f>'МТР (факт)'!CC20</f>
        <v>0</v>
      </c>
      <c r="CX28" s="49">
        <f>'МТР (факт)'!CD20</f>
        <v>0</v>
      </c>
      <c r="CY28" s="49">
        <f>'МТР (факт)'!CE20</f>
        <v>0</v>
      </c>
      <c r="CZ28" s="52">
        <f t="shared" si="18"/>
        <v>0</v>
      </c>
      <c r="DA28" s="49">
        <f t="shared" si="19"/>
        <v>0</v>
      </c>
      <c r="DB28" s="52">
        <f>'МТР (факт)'!CF20</f>
        <v>0</v>
      </c>
      <c r="DC28" s="49">
        <f>'МТР (факт)'!CG20</f>
        <v>0</v>
      </c>
      <c r="DD28" s="52">
        <f>'МТР (факт)'!CH20</f>
        <v>0</v>
      </c>
      <c r="DE28" s="49">
        <f>'МТР (факт)'!CI20</f>
        <v>0</v>
      </c>
      <c r="DF28" s="52">
        <f>'МТР (факт)'!CJ20</f>
        <v>0</v>
      </c>
      <c r="DG28" s="49">
        <f>'МТР (факт)'!CK20</f>
        <v>0</v>
      </c>
      <c r="DH28" s="52">
        <f>'МТР (факт)'!CL20</f>
        <v>0</v>
      </c>
      <c r="DI28" s="49">
        <f>'МТР (факт)'!CM20</f>
        <v>0</v>
      </c>
      <c r="DJ28" s="52">
        <f>'МТР (факт)'!CN20</f>
        <v>0</v>
      </c>
      <c r="DK28" s="49">
        <f>'МТР (факт)'!CO20</f>
        <v>0</v>
      </c>
      <c r="DL28" s="52">
        <f>'МТР (факт)'!CP20</f>
        <v>0</v>
      </c>
      <c r="DM28" s="49">
        <f>'МТР (факт)'!CQ20</f>
        <v>0</v>
      </c>
      <c r="DN28" s="52">
        <f>'МТР (факт)'!CR20</f>
        <v>0</v>
      </c>
      <c r="DO28" s="49">
        <f>'МТР (факт)'!CS20</f>
        <v>0</v>
      </c>
      <c r="DP28" s="52">
        <f>'МТР (факт)'!CT20</f>
        <v>0</v>
      </c>
      <c r="DQ28" s="49">
        <f>'МТР (факт)'!CU20</f>
        <v>0</v>
      </c>
      <c r="DR28" s="52">
        <f>'МТР (факт)'!CV20</f>
        <v>0</v>
      </c>
      <c r="DS28" s="49">
        <f>'МТР (факт)'!CW20</f>
        <v>0</v>
      </c>
      <c r="DT28" s="52">
        <f>'МТР (факт)'!CX20</f>
        <v>0</v>
      </c>
      <c r="DU28" s="49">
        <f>'МТР (факт)'!CY20</f>
        <v>0</v>
      </c>
      <c r="DV28" s="52">
        <f>'МТР (факт)'!CZ20</f>
        <v>0</v>
      </c>
      <c r="DW28" s="49">
        <f>'МТР (факт)'!DA20</f>
        <v>0</v>
      </c>
      <c r="DX28" s="52">
        <f>'МТР (факт)'!DB20</f>
        <v>0</v>
      </c>
      <c r="DY28" s="49">
        <f>'МТР (факт)'!DC20</f>
        <v>0</v>
      </c>
      <c r="DZ28" s="52">
        <f>'МТР (факт)'!DD20</f>
        <v>0</v>
      </c>
      <c r="EA28" s="49">
        <f>'МТР (факт)'!DE20</f>
        <v>0</v>
      </c>
      <c r="EB28" s="52">
        <f>'МТР (факт)'!DF20</f>
        <v>0</v>
      </c>
      <c r="EC28" s="49">
        <f>'МТР (факт)'!DG20</f>
        <v>0</v>
      </c>
      <c r="ED28" s="49">
        <f>'МТР (факт)'!DH20</f>
        <v>0</v>
      </c>
      <c r="EE28" s="49">
        <f>'МТР (факт)'!DI20</f>
        <v>0</v>
      </c>
      <c r="EF28" s="49">
        <f>'МТР (факт)'!DJ20</f>
        <v>0</v>
      </c>
      <c r="EG28" s="49">
        <f>'МТР (факт)'!DK20</f>
        <v>0</v>
      </c>
      <c r="EH28" s="52">
        <f>'МТР (факт)'!DL20</f>
        <v>0</v>
      </c>
      <c r="EI28" s="49">
        <f>'МТР (факт)'!DM20</f>
        <v>0</v>
      </c>
      <c r="EJ28" s="49">
        <f>'МТР (факт)'!DN20</f>
        <v>0</v>
      </c>
      <c r="EK28" s="49">
        <f>'МТР (факт)'!DO20</f>
        <v>0</v>
      </c>
      <c r="EL28" s="49">
        <f>'МТР (факт)'!DP20</f>
        <v>0</v>
      </c>
      <c r="EM28" s="49">
        <f>'МТР (факт)'!DQ20</f>
        <v>0</v>
      </c>
      <c r="EN28" s="49">
        <f>'МТР (факт)'!DR20</f>
        <v>0</v>
      </c>
      <c r="EO28" s="49">
        <f>'МТР (факт)'!DS20</f>
        <v>0</v>
      </c>
      <c r="EP28" s="49">
        <f>'МТР (факт)'!DT20</f>
        <v>0</v>
      </c>
      <c r="EQ28" s="49">
        <f>'МТР (факт)'!DU20</f>
        <v>0</v>
      </c>
      <c r="ER28" s="49">
        <f>'МТР (факт)'!DV20</f>
        <v>0</v>
      </c>
      <c r="ES28" s="49">
        <f>'МТР (факт)'!DW20</f>
        <v>0</v>
      </c>
      <c r="ET28" s="49">
        <f>'МТР (факт)'!DX20</f>
        <v>0</v>
      </c>
      <c r="EU28" s="49">
        <f>'МТР (факт)'!DY20</f>
        <v>0</v>
      </c>
      <c r="EV28" s="52">
        <f t="shared" si="20"/>
        <v>0</v>
      </c>
      <c r="EW28" s="160">
        <f t="shared" si="21"/>
        <v>0</v>
      </c>
      <c r="EX28" s="52">
        <f>'МТР (факт)'!DZ20</f>
        <v>0</v>
      </c>
      <c r="EY28" s="49">
        <f>'МТР (факт)'!EA20</f>
        <v>0</v>
      </c>
      <c r="EZ28" s="52">
        <f>'МТР (факт)'!EB20</f>
        <v>0</v>
      </c>
      <c r="FA28" s="49">
        <f>'МТР (факт)'!EC20</f>
        <v>0</v>
      </c>
      <c r="FB28" s="52">
        <f t="shared" si="22"/>
        <v>0</v>
      </c>
      <c r="FC28" s="49">
        <f t="shared" si="23"/>
        <v>0</v>
      </c>
      <c r="FD28" s="52">
        <f>'МТР (факт)'!ED20</f>
        <v>0</v>
      </c>
      <c r="FE28" s="49">
        <f>'МТР (факт)'!EE20</f>
        <v>0</v>
      </c>
      <c r="FF28" s="52">
        <f>'МТР (факт)'!EF20</f>
        <v>0</v>
      </c>
      <c r="FG28" s="49">
        <f>'МТР (факт)'!EG20</f>
        <v>0</v>
      </c>
      <c r="FH28" s="52">
        <f>'МТР (факт)'!EH20</f>
        <v>0</v>
      </c>
      <c r="FI28" s="49">
        <f>'МТР (факт)'!EI20</f>
        <v>0</v>
      </c>
      <c r="FJ28" s="52">
        <f>'МТР (факт)'!EJ20</f>
        <v>0</v>
      </c>
      <c r="FK28" s="49">
        <f>'МТР (факт)'!EK20</f>
        <v>0</v>
      </c>
      <c r="FL28" s="52">
        <f>'МТР (факт)'!EL20</f>
        <v>0</v>
      </c>
      <c r="FM28" s="49">
        <f>'МТР (факт)'!EM20</f>
        <v>0</v>
      </c>
      <c r="FN28" s="49">
        <f>'МТР (факт)'!EN20</f>
        <v>0</v>
      </c>
      <c r="FO28" s="49">
        <f>'МТР (факт)'!EO20</f>
        <v>0</v>
      </c>
      <c r="FP28" s="49">
        <f>'МТР (факт)'!EP20</f>
        <v>0</v>
      </c>
      <c r="FQ28" s="49">
        <f>'МТР (факт)'!EQ20</f>
        <v>0</v>
      </c>
      <c r="FR28" s="52">
        <f t="shared" si="24"/>
        <v>0</v>
      </c>
      <c r="FS28" s="49">
        <f t="shared" si="25"/>
        <v>0</v>
      </c>
      <c r="FT28" s="52">
        <f>'МТР (факт)'!ER20</f>
        <v>0</v>
      </c>
      <c r="FU28" s="49">
        <f>'МТР (факт)'!ES20</f>
        <v>0</v>
      </c>
      <c r="FV28" s="52">
        <f>'МТР (факт)'!ET20</f>
        <v>0</v>
      </c>
      <c r="FW28" s="49">
        <f>'МТР (факт)'!EU20</f>
        <v>0</v>
      </c>
      <c r="FX28" s="49">
        <f>'МТР (факт)'!EV20</f>
        <v>0</v>
      </c>
      <c r="FY28" s="49">
        <f>'МТР (факт)'!EW20</f>
        <v>0</v>
      </c>
      <c r="FZ28" s="52">
        <f t="shared" si="26"/>
        <v>0</v>
      </c>
      <c r="GA28" s="49">
        <f t="shared" si="27"/>
        <v>0</v>
      </c>
      <c r="GB28" s="52">
        <f>'МТР (факт)'!EX20</f>
        <v>0</v>
      </c>
      <c r="GC28" s="49">
        <f>'МТР (факт)'!EY20</f>
        <v>0</v>
      </c>
      <c r="GD28" s="49">
        <f>'МТР (факт)'!EZ20</f>
        <v>0</v>
      </c>
      <c r="GE28" s="49">
        <f>'МТР (факт)'!FA20</f>
        <v>0</v>
      </c>
      <c r="GF28" s="52">
        <f t="shared" si="28"/>
        <v>0</v>
      </c>
      <c r="GG28" s="49">
        <f t="shared" si="29"/>
        <v>0</v>
      </c>
      <c r="GH28" s="52">
        <f>'МТР (факт)'!FB20</f>
        <v>0</v>
      </c>
      <c r="GI28" s="49">
        <f>'МТР (факт)'!FC20</f>
        <v>0</v>
      </c>
      <c r="GJ28" s="52">
        <f>'МТР (факт)'!FD20</f>
        <v>0</v>
      </c>
      <c r="GK28" s="49">
        <f>'МТР (факт)'!FE20</f>
        <v>0</v>
      </c>
      <c r="GL28" s="52">
        <f>'МТР (факт)'!FF20</f>
        <v>0</v>
      </c>
      <c r="GM28" s="49">
        <f>'МТР (факт)'!FG20</f>
        <v>0</v>
      </c>
      <c r="GN28" s="52">
        <f t="shared" si="30"/>
        <v>0</v>
      </c>
      <c r="GO28" s="49">
        <f t="shared" si="31"/>
        <v>0</v>
      </c>
    </row>
    <row r="29" spans="1:501">
      <c r="A29" s="37">
        <v>630123</v>
      </c>
      <c r="B29" s="37">
        <v>10095</v>
      </c>
      <c r="C29" s="38" t="s">
        <v>103</v>
      </c>
      <c r="D29" s="52">
        <f t="shared" si="0"/>
        <v>0</v>
      </c>
      <c r="E29" s="49">
        <f t="shared" si="1"/>
        <v>0</v>
      </c>
      <c r="F29" s="52">
        <f>'МТР (факт)'!B21</f>
        <v>0</v>
      </c>
      <c r="G29" s="49">
        <f>'МТР (факт)'!C21</f>
        <v>0</v>
      </c>
      <c r="H29" s="52">
        <f>'МТР (факт)'!D21</f>
        <v>0</v>
      </c>
      <c r="I29" s="49">
        <f>'МТР (факт)'!E21</f>
        <v>0</v>
      </c>
      <c r="J29" s="49">
        <f>'МТР (факт)'!F21</f>
        <v>0</v>
      </c>
      <c r="K29" s="49">
        <f>'МТР (факт)'!G21</f>
        <v>0</v>
      </c>
      <c r="L29" s="49">
        <f>'МТР (факт)'!H21</f>
        <v>0</v>
      </c>
      <c r="M29" s="49">
        <f>'МТР (факт)'!I21</f>
        <v>0</v>
      </c>
      <c r="N29" s="52">
        <f t="shared" si="2"/>
        <v>0</v>
      </c>
      <c r="O29" s="49">
        <f t="shared" si="3"/>
        <v>0</v>
      </c>
      <c r="P29" s="52">
        <f>'МТР (факт)'!J21</f>
        <v>0</v>
      </c>
      <c r="Q29" s="49">
        <f>'МТР (факт)'!K21</f>
        <v>0</v>
      </c>
      <c r="R29" s="52">
        <f>'МТР (факт)'!L21</f>
        <v>0</v>
      </c>
      <c r="S29" s="49">
        <f>'МТР (факт)'!M21</f>
        <v>0</v>
      </c>
      <c r="T29" s="52">
        <f>'МТР (факт)'!N21</f>
        <v>0</v>
      </c>
      <c r="U29" s="49">
        <f>'МТР (факт)'!O21</f>
        <v>0</v>
      </c>
      <c r="V29" s="52">
        <f t="shared" si="4"/>
        <v>0</v>
      </c>
      <c r="W29" s="49">
        <f t="shared" si="5"/>
        <v>0</v>
      </c>
      <c r="X29" s="52">
        <f>'МТР (факт)'!P21</f>
        <v>0</v>
      </c>
      <c r="Y29" s="49">
        <f>'МТР (факт)'!Q21</f>
        <v>0</v>
      </c>
      <c r="Z29" s="52">
        <f>'МТР (факт)'!R21</f>
        <v>0</v>
      </c>
      <c r="AA29" s="49">
        <f>'МТР (факт)'!S21</f>
        <v>0</v>
      </c>
      <c r="AB29" s="52">
        <f>'МТР (факт)'!T21</f>
        <v>0</v>
      </c>
      <c r="AC29" s="49">
        <f>'МТР (факт)'!U21</f>
        <v>0</v>
      </c>
      <c r="AD29" s="52">
        <f>'МТР (факт)'!V21</f>
        <v>0</v>
      </c>
      <c r="AE29" s="49">
        <f>'МТР (факт)'!W21</f>
        <v>0</v>
      </c>
      <c r="AF29" s="52">
        <f t="shared" si="6"/>
        <v>0</v>
      </c>
      <c r="AG29" s="49">
        <f t="shared" si="7"/>
        <v>0</v>
      </c>
      <c r="AH29" s="52">
        <f>'МТР (факт)'!X21</f>
        <v>0</v>
      </c>
      <c r="AI29" s="49">
        <f>'МТР (факт)'!Y21</f>
        <v>0</v>
      </c>
      <c r="AJ29" s="52">
        <f>'МТР (факт)'!Z21</f>
        <v>0</v>
      </c>
      <c r="AK29" s="49">
        <f>'МТР (факт)'!AA21</f>
        <v>0</v>
      </c>
      <c r="AL29" s="52">
        <f>'МТР (факт)'!AB21</f>
        <v>0</v>
      </c>
      <c r="AM29" s="49">
        <f>'МТР (факт)'!AC21</f>
        <v>0</v>
      </c>
      <c r="AN29" s="52">
        <f>'МТР (факт)'!AD21</f>
        <v>0</v>
      </c>
      <c r="AO29" s="49">
        <f>'МТР (факт)'!AE21</f>
        <v>0</v>
      </c>
      <c r="AP29" s="52">
        <f>'МТР (факт)'!AF21</f>
        <v>0</v>
      </c>
      <c r="AQ29" s="49">
        <f>'МТР (факт)'!AG21</f>
        <v>0</v>
      </c>
      <c r="AR29" s="52">
        <f>'МТР (факт)'!AH21</f>
        <v>0</v>
      </c>
      <c r="AS29" s="49">
        <f>'МТР (факт)'!AI21</f>
        <v>0</v>
      </c>
      <c r="AT29" s="52">
        <f t="shared" si="8"/>
        <v>0</v>
      </c>
      <c r="AU29" s="49">
        <f t="shared" si="9"/>
        <v>0</v>
      </c>
      <c r="AV29" s="52">
        <f>'МТР (факт)'!AJ21</f>
        <v>0</v>
      </c>
      <c r="AW29" s="49">
        <f>'МТР (факт)'!AK21</f>
        <v>0</v>
      </c>
      <c r="AX29" s="52">
        <f>'МТР (факт)'!AL21</f>
        <v>0</v>
      </c>
      <c r="AY29" s="49">
        <f>'МТР (факт)'!AM21</f>
        <v>0</v>
      </c>
      <c r="AZ29" s="52">
        <f t="shared" si="10"/>
        <v>0</v>
      </c>
      <c r="BA29" s="49">
        <f t="shared" si="11"/>
        <v>0</v>
      </c>
      <c r="BB29" s="52">
        <f>'МТР (факт)'!AN21</f>
        <v>0</v>
      </c>
      <c r="BC29" s="49">
        <f>'МТР (факт)'!AO21</f>
        <v>0</v>
      </c>
      <c r="BD29" s="52">
        <f>'МТР (факт)'!AP21</f>
        <v>0</v>
      </c>
      <c r="BE29" s="49">
        <f>'МТР (факт)'!AQ21</f>
        <v>0</v>
      </c>
      <c r="BF29" s="52">
        <f>'МТР (факт)'!AR21</f>
        <v>0</v>
      </c>
      <c r="BG29" s="49">
        <f>'МТР (факт)'!AS21</f>
        <v>0</v>
      </c>
      <c r="BH29" s="52">
        <f>'МТР (факт)'!AT21</f>
        <v>0</v>
      </c>
      <c r="BI29" s="49">
        <f>'МТР (факт)'!AU21</f>
        <v>0</v>
      </c>
      <c r="BJ29" s="52">
        <f>'МТР (факт)'!AV21</f>
        <v>0</v>
      </c>
      <c r="BK29" s="49">
        <f>'МТР (факт)'!AW21</f>
        <v>0</v>
      </c>
      <c r="BL29" s="52">
        <f>'МТР (факт)'!AX21</f>
        <v>0</v>
      </c>
      <c r="BM29" s="49">
        <f>'МТР (факт)'!AY21</f>
        <v>0</v>
      </c>
      <c r="BN29" s="49">
        <f>'МТР (факт)'!AZ21</f>
        <v>0</v>
      </c>
      <c r="BO29" s="49">
        <f>'МТР (факт)'!BA21</f>
        <v>0</v>
      </c>
      <c r="BP29" s="52">
        <f t="shared" si="12"/>
        <v>0</v>
      </c>
      <c r="BQ29" s="49">
        <f t="shared" si="13"/>
        <v>0</v>
      </c>
      <c r="BR29" s="52">
        <f>'МТР (факт)'!BB21</f>
        <v>0</v>
      </c>
      <c r="BS29" s="49">
        <f>'МТР (факт)'!BC21</f>
        <v>0</v>
      </c>
      <c r="BT29" s="52">
        <f>'МТР (факт)'!BD21</f>
        <v>0</v>
      </c>
      <c r="BU29" s="49">
        <f>'МТР (факт)'!BE21</f>
        <v>0</v>
      </c>
      <c r="BV29" s="52">
        <f>'МТР (факт)'!BF21</f>
        <v>0</v>
      </c>
      <c r="BW29" s="49">
        <f>'МТР (факт)'!BG21</f>
        <v>0</v>
      </c>
      <c r="BX29" s="52">
        <f t="shared" si="14"/>
        <v>0</v>
      </c>
      <c r="BY29" s="49">
        <f t="shared" si="15"/>
        <v>0</v>
      </c>
      <c r="BZ29" s="52">
        <f>'МТР (факт)'!BH21</f>
        <v>0</v>
      </c>
      <c r="CA29" s="49">
        <f>'МТР (факт)'!BI21</f>
        <v>0</v>
      </c>
      <c r="CB29" s="52">
        <f>'МТР (факт)'!BJ21</f>
        <v>0</v>
      </c>
      <c r="CC29" s="49">
        <f>'МТР (факт)'!BK21</f>
        <v>0</v>
      </c>
      <c r="CD29" s="49">
        <f>'МТР (факт)'!BL21</f>
        <v>0</v>
      </c>
      <c r="CE29" s="49">
        <f>'МТР (факт)'!BM21</f>
        <v>0</v>
      </c>
      <c r="CF29" s="49">
        <f>'МТР (факт)'!BN21</f>
        <v>0</v>
      </c>
      <c r="CG29" s="49">
        <f>'МТР (факт)'!BO21</f>
        <v>0</v>
      </c>
      <c r="CH29" s="52">
        <f t="shared" si="16"/>
        <v>0</v>
      </c>
      <c r="CI29" s="49">
        <f t="shared" si="17"/>
        <v>0</v>
      </c>
      <c r="CJ29" s="52">
        <f>'МТР (факт)'!BP21</f>
        <v>0</v>
      </c>
      <c r="CK29" s="49">
        <f>'МТР (факт)'!BQ21</f>
        <v>0</v>
      </c>
      <c r="CL29" s="52">
        <f>'МТР (факт)'!BR21</f>
        <v>0</v>
      </c>
      <c r="CM29" s="49">
        <f>'МТР (факт)'!BS21</f>
        <v>0</v>
      </c>
      <c r="CN29" s="52">
        <f>'МТР (факт)'!BT21</f>
        <v>0</v>
      </c>
      <c r="CO29" s="49">
        <f>'МТР (факт)'!BU21</f>
        <v>0</v>
      </c>
      <c r="CP29" s="52">
        <f>'МТР (факт)'!BV21</f>
        <v>0</v>
      </c>
      <c r="CQ29" s="49">
        <f>'МТР (факт)'!BW21</f>
        <v>0</v>
      </c>
      <c r="CR29" s="49">
        <f>'МТР (факт)'!BX21</f>
        <v>0</v>
      </c>
      <c r="CS29" s="49">
        <f>'МТР (факт)'!BY21</f>
        <v>0</v>
      </c>
      <c r="CT29" s="49">
        <f>'МТР (факт)'!BZ21</f>
        <v>0</v>
      </c>
      <c r="CU29" s="49">
        <f>'МТР (факт)'!CA21</f>
        <v>0</v>
      </c>
      <c r="CV29" s="49">
        <f>'МТР (факт)'!CB21</f>
        <v>0</v>
      </c>
      <c r="CW29" s="49">
        <f>'МТР (факт)'!CC21</f>
        <v>0</v>
      </c>
      <c r="CX29" s="49">
        <f>'МТР (факт)'!CD21</f>
        <v>0</v>
      </c>
      <c r="CY29" s="49">
        <f>'МТР (факт)'!CE21</f>
        <v>0</v>
      </c>
      <c r="CZ29" s="52">
        <f t="shared" si="18"/>
        <v>0</v>
      </c>
      <c r="DA29" s="49">
        <f t="shared" si="19"/>
        <v>0</v>
      </c>
      <c r="DB29" s="52">
        <f>'МТР (факт)'!CF21</f>
        <v>0</v>
      </c>
      <c r="DC29" s="49">
        <f>'МТР (факт)'!CG21</f>
        <v>0</v>
      </c>
      <c r="DD29" s="52">
        <f>'МТР (факт)'!CH21</f>
        <v>0</v>
      </c>
      <c r="DE29" s="49">
        <f>'МТР (факт)'!CI21</f>
        <v>0</v>
      </c>
      <c r="DF29" s="52">
        <f>'МТР (факт)'!CJ21</f>
        <v>0</v>
      </c>
      <c r="DG29" s="49">
        <f>'МТР (факт)'!CK21</f>
        <v>0</v>
      </c>
      <c r="DH29" s="52">
        <f>'МТР (факт)'!CL21</f>
        <v>0</v>
      </c>
      <c r="DI29" s="49">
        <f>'МТР (факт)'!CM21</f>
        <v>0</v>
      </c>
      <c r="DJ29" s="52">
        <f>'МТР (факт)'!CN21</f>
        <v>0</v>
      </c>
      <c r="DK29" s="49">
        <f>'МТР (факт)'!CO21</f>
        <v>0</v>
      </c>
      <c r="DL29" s="52">
        <f>'МТР (факт)'!CP21</f>
        <v>0</v>
      </c>
      <c r="DM29" s="49">
        <f>'МТР (факт)'!CQ21</f>
        <v>0</v>
      </c>
      <c r="DN29" s="52">
        <f>'МТР (факт)'!CR21</f>
        <v>0</v>
      </c>
      <c r="DO29" s="49">
        <f>'МТР (факт)'!CS21</f>
        <v>0</v>
      </c>
      <c r="DP29" s="52">
        <f>'МТР (факт)'!CT21</f>
        <v>0</v>
      </c>
      <c r="DQ29" s="49">
        <f>'МТР (факт)'!CU21</f>
        <v>0</v>
      </c>
      <c r="DR29" s="52">
        <f>'МТР (факт)'!CV21</f>
        <v>0</v>
      </c>
      <c r="DS29" s="49">
        <f>'МТР (факт)'!CW21</f>
        <v>0</v>
      </c>
      <c r="DT29" s="52">
        <f>'МТР (факт)'!CX21</f>
        <v>0</v>
      </c>
      <c r="DU29" s="49">
        <f>'МТР (факт)'!CY21</f>
        <v>0</v>
      </c>
      <c r="DV29" s="52">
        <f>'МТР (факт)'!CZ21</f>
        <v>0</v>
      </c>
      <c r="DW29" s="49">
        <f>'МТР (факт)'!DA21</f>
        <v>0</v>
      </c>
      <c r="DX29" s="52">
        <f>'МТР (факт)'!DB21</f>
        <v>0</v>
      </c>
      <c r="DY29" s="49">
        <f>'МТР (факт)'!DC21</f>
        <v>0</v>
      </c>
      <c r="DZ29" s="52">
        <f>'МТР (факт)'!DD21</f>
        <v>0</v>
      </c>
      <c r="EA29" s="49">
        <f>'МТР (факт)'!DE21</f>
        <v>0</v>
      </c>
      <c r="EB29" s="52">
        <f>'МТР (факт)'!DF21</f>
        <v>0</v>
      </c>
      <c r="EC29" s="49">
        <f>'МТР (факт)'!DG21</f>
        <v>0</v>
      </c>
      <c r="ED29" s="49">
        <f>'МТР (факт)'!DH21</f>
        <v>0</v>
      </c>
      <c r="EE29" s="49">
        <f>'МТР (факт)'!DI21</f>
        <v>0</v>
      </c>
      <c r="EF29" s="49">
        <f>'МТР (факт)'!DJ21</f>
        <v>0</v>
      </c>
      <c r="EG29" s="49">
        <f>'МТР (факт)'!DK21</f>
        <v>0</v>
      </c>
      <c r="EH29" s="52">
        <f>'МТР (факт)'!DL21</f>
        <v>0</v>
      </c>
      <c r="EI29" s="49">
        <f>'МТР (факт)'!DM21</f>
        <v>0</v>
      </c>
      <c r="EJ29" s="49">
        <f>'МТР (факт)'!DN21</f>
        <v>0</v>
      </c>
      <c r="EK29" s="49">
        <f>'МТР (факт)'!DO21</f>
        <v>0</v>
      </c>
      <c r="EL29" s="49">
        <f>'МТР (факт)'!DP21</f>
        <v>0</v>
      </c>
      <c r="EM29" s="49">
        <f>'МТР (факт)'!DQ21</f>
        <v>0</v>
      </c>
      <c r="EN29" s="49">
        <f>'МТР (факт)'!DR21</f>
        <v>0</v>
      </c>
      <c r="EO29" s="49">
        <f>'МТР (факт)'!DS21</f>
        <v>0</v>
      </c>
      <c r="EP29" s="49">
        <f>'МТР (факт)'!DT21</f>
        <v>0</v>
      </c>
      <c r="EQ29" s="49">
        <f>'МТР (факт)'!DU21</f>
        <v>0</v>
      </c>
      <c r="ER29" s="49">
        <f>'МТР (факт)'!DV21</f>
        <v>0</v>
      </c>
      <c r="ES29" s="49">
        <f>'МТР (факт)'!DW21</f>
        <v>0</v>
      </c>
      <c r="ET29" s="49">
        <f>'МТР (факт)'!DX21</f>
        <v>0</v>
      </c>
      <c r="EU29" s="49">
        <f>'МТР (факт)'!DY21</f>
        <v>0</v>
      </c>
      <c r="EV29" s="52">
        <f t="shared" si="20"/>
        <v>0</v>
      </c>
      <c r="EW29" s="160">
        <f t="shared" si="21"/>
        <v>0</v>
      </c>
      <c r="EX29" s="52">
        <f>'МТР (факт)'!DZ21</f>
        <v>0</v>
      </c>
      <c r="EY29" s="49">
        <f>'МТР (факт)'!EA21</f>
        <v>0</v>
      </c>
      <c r="EZ29" s="52">
        <f>'МТР (факт)'!EB21</f>
        <v>0</v>
      </c>
      <c r="FA29" s="49">
        <f>'МТР (факт)'!EC21</f>
        <v>0</v>
      </c>
      <c r="FB29" s="52">
        <f t="shared" si="22"/>
        <v>0</v>
      </c>
      <c r="FC29" s="49">
        <f t="shared" si="23"/>
        <v>0</v>
      </c>
      <c r="FD29" s="52">
        <f>'МТР (факт)'!ED21</f>
        <v>0</v>
      </c>
      <c r="FE29" s="49">
        <f>'МТР (факт)'!EE21</f>
        <v>0</v>
      </c>
      <c r="FF29" s="52">
        <f>'МТР (факт)'!EF21</f>
        <v>0</v>
      </c>
      <c r="FG29" s="49">
        <f>'МТР (факт)'!EG21</f>
        <v>0</v>
      </c>
      <c r="FH29" s="52">
        <f>'МТР (факт)'!EH21</f>
        <v>0</v>
      </c>
      <c r="FI29" s="49">
        <f>'МТР (факт)'!EI21</f>
        <v>0</v>
      </c>
      <c r="FJ29" s="52">
        <f>'МТР (факт)'!EJ21</f>
        <v>0</v>
      </c>
      <c r="FK29" s="49">
        <f>'МТР (факт)'!EK21</f>
        <v>0</v>
      </c>
      <c r="FL29" s="52">
        <f>'МТР (факт)'!EL21</f>
        <v>0</v>
      </c>
      <c r="FM29" s="49">
        <f>'МТР (факт)'!EM21</f>
        <v>0</v>
      </c>
      <c r="FN29" s="49">
        <f>'МТР (факт)'!EN21</f>
        <v>0</v>
      </c>
      <c r="FO29" s="49">
        <f>'МТР (факт)'!EO21</f>
        <v>0</v>
      </c>
      <c r="FP29" s="49">
        <f>'МТР (факт)'!EP21</f>
        <v>0</v>
      </c>
      <c r="FQ29" s="49">
        <f>'МТР (факт)'!EQ21</f>
        <v>0</v>
      </c>
      <c r="FR29" s="52">
        <f t="shared" si="24"/>
        <v>0</v>
      </c>
      <c r="FS29" s="49">
        <f t="shared" si="25"/>
        <v>0</v>
      </c>
      <c r="FT29" s="52">
        <f>'МТР (факт)'!ER21</f>
        <v>0</v>
      </c>
      <c r="FU29" s="49">
        <f>'МТР (факт)'!ES21</f>
        <v>0</v>
      </c>
      <c r="FV29" s="52">
        <f>'МТР (факт)'!ET21</f>
        <v>0</v>
      </c>
      <c r="FW29" s="49">
        <f>'МТР (факт)'!EU21</f>
        <v>0</v>
      </c>
      <c r="FX29" s="49">
        <f>'МТР (факт)'!EV21</f>
        <v>0</v>
      </c>
      <c r="FY29" s="49">
        <f>'МТР (факт)'!EW21</f>
        <v>0</v>
      </c>
      <c r="FZ29" s="52">
        <f t="shared" si="26"/>
        <v>0</v>
      </c>
      <c r="GA29" s="49">
        <f t="shared" si="27"/>
        <v>0</v>
      </c>
      <c r="GB29" s="52">
        <f>'МТР (факт)'!EX21</f>
        <v>0</v>
      </c>
      <c r="GC29" s="49">
        <f>'МТР (факт)'!EY21</f>
        <v>0</v>
      </c>
      <c r="GD29" s="49">
        <f>'МТР (факт)'!EZ21</f>
        <v>0</v>
      </c>
      <c r="GE29" s="49">
        <f>'МТР (факт)'!FA21</f>
        <v>0</v>
      </c>
      <c r="GF29" s="52">
        <f t="shared" si="28"/>
        <v>0</v>
      </c>
      <c r="GG29" s="49">
        <f t="shared" si="29"/>
        <v>0</v>
      </c>
      <c r="GH29" s="52">
        <f>'МТР (факт)'!FB21</f>
        <v>0</v>
      </c>
      <c r="GI29" s="49">
        <f>'МТР (факт)'!FC21</f>
        <v>0</v>
      </c>
      <c r="GJ29" s="52">
        <f>'МТР (факт)'!FD21</f>
        <v>0</v>
      </c>
      <c r="GK29" s="49">
        <f>'МТР (факт)'!FE21</f>
        <v>0</v>
      </c>
      <c r="GL29" s="52">
        <f>'МТР (факт)'!FF21</f>
        <v>0</v>
      </c>
      <c r="GM29" s="49">
        <f>'МТР (факт)'!FG21</f>
        <v>0</v>
      </c>
      <c r="GN29" s="52">
        <f t="shared" si="30"/>
        <v>0</v>
      </c>
      <c r="GO29" s="49">
        <f t="shared" si="31"/>
        <v>0</v>
      </c>
    </row>
    <row r="30" spans="1:501" ht="15.75">
      <c r="A30" s="37"/>
      <c r="B30" s="37"/>
      <c r="C30" s="66" t="s">
        <v>55</v>
      </c>
      <c r="D30" s="67">
        <f>SUM(D12:D29)</f>
        <v>10</v>
      </c>
      <c r="E30" s="68">
        <f>SUM(E12:E29)</f>
        <v>2377.9070000000002</v>
      </c>
      <c r="F30" s="67">
        <f>SUM(F12:F29)</f>
        <v>0</v>
      </c>
      <c r="G30" s="68">
        <f>SUM(G12:G29)</f>
        <v>0</v>
      </c>
      <c r="H30" s="67">
        <f>SUM(H12:H29)</f>
        <v>0</v>
      </c>
      <c r="I30" s="68">
        <f>SUM(I12:I29)</f>
        <v>0</v>
      </c>
      <c r="J30" s="67">
        <f>SUM(J12:J29)</f>
        <v>0</v>
      </c>
      <c r="K30" s="68">
        <f>SUM(K12:K29)</f>
        <v>0</v>
      </c>
      <c r="L30" s="67">
        <f>SUM(L12:L29)</f>
        <v>0</v>
      </c>
      <c r="M30" s="68">
        <f>SUM(M12:M29)</f>
        <v>0</v>
      </c>
      <c r="N30" s="52">
        <f t="shared" si="2"/>
        <v>0</v>
      </c>
      <c r="O30" s="49">
        <f t="shared" si="3"/>
        <v>0</v>
      </c>
      <c r="P30" s="67">
        <f>SUM(P12:P29)</f>
        <v>0</v>
      </c>
      <c r="Q30" s="68">
        <f>SUM(Q12:Q29)</f>
        <v>0</v>
      </c>
      <c r="R30" s="67">
        <f>SUM(R12:R29)</f>
        <v>0</v>
      </c>
      <c r="S30" s="68">
        <f>SUM(S12:S29)</f>
        <v>0</v>
      </c>
      <c r="T30" s="67">
        <f>SUM(T12:T29)</f>
        <v>0</v>
      </c>
      <c r="U30" s="68">
        <f>SUM(U12:U29)</f>
        <v>0</v>
      </c>
      <c r="V30" s="67">
        <f>SUM(V12:V29)</f>
        <v>0</v>
      </c>
      <c r="W30" s="68">
        <f>SUM(W12:W29)</f>
        <v>0</v>
      </c>
      <c r="X30" s="67">
        <f>SUM(X12:X29)</f>
        <v>0</v>
      </c>
      <c r="Y30" s="68">
        <f>SUM(Y12:Y29)</f>
        <v>0</v>
      </c>
      <c r="Z30" s="67">
        <f>SUM(Z12:Z29)</f>
        <v>0</v>
      </c>
      <c r="AA30" s="68">
        <f>SUM(AA12:AA29)</f>
        <v>0</v>
      </c>
      <c r="AB30" s="67">
        <f>SUM(AB12:AB29)</f>
        <v>0</v>
      </c>
      <c r="AC30" s="68">
        <f>SUM(AC12:AC29)</f>
        <v>0</v>
      </c>
      <c r="AD30" s="67">
        <f>SUM(AD12:AD29)</f>
        <v>0</v>
      </c>
      <c r="AE30" s="68">
        <f>SUM(AE12:AE29)</f>
        <v>0</v>
      </c>
      <c r="AF30" s="67">
        <f>SUM(AF12:AF29)</f>
        <v>0</v>
      </c>
      <c r="AG30" s="68">
        <f>SUM(AG12:AG29)</f>
        <v>0</v>
      </c>
      <c r="AH30" s="67">
        <f>SUM(AH12:AH29)</f>
        <v>0</v>
      </c>
      <c r="AI30" s="68">
        <f>SUM(AI12:AI29)</f>
        <v>0</v>
      </c>
      <c r="AJ30" s="67">
        <f>SUM(AJ12:AJ29)</f>
        <v>0</v>
      </c>
      <c r="AK30" s="68">
        <f>SUM(AK12:AK29)</f>
        <v>0</v>
      </c>
      <c r="AL30" s="67">
        <f>SUM(AL12:AL29)</f>
        <v>0</v>
      </c>
      <c r="AM30" s="68">
        <f>SUM(AM12:AM29)</f>
        <v>0</v>
      </c>
      <c r="AN30" s="67">
        <f>SUM(AN12:AN29)</f>
        <v>0</v>
      </c>
      <c r="AO30" s="68">
        <f>SUM(AO12:AO29)</f>
        <v>0</v>
      </c>
      <c r="AP30" s="67">
        <f>SUM(AP12:AP29)</f>
        <v>0</v>
      </c>
      <c r="AQ30" s="68">
        <f>SUM(AQ12:AQ29)</f>
        <v>0</v>
      </c>
      <c r="AR30" s="67">
        <f>SUM(AR12:AR29)</f>
        <v>0</v>
      </c>
      <c r="AS30" s="68">
        <f>SUM(AS12:AS29)</f>
        <v>0</v>
      </c>
      <c r="AT30" s="67">
        <f>SUM(AT12:AT29)</f>
        <v>0</v>
      </c>
      <c r="AU30" s="68">
        <f>SUM(AU12:AU29)</f>
        <v>0</v>
      </c>
      <c r="AV30" s="67">
        <f>SUM(AV12:AV29)</f>
        <v>0</v>
      </c>
      <c r="AW30" s="68">
        <f>SUM(AW12:AW29)</f>
        <v>0</v>
      </c>
      <c r="AX30" s="67">
        <f>SUM(AX12:AX29)</f>
        <v>0</v>
      </c>
      <c r="AY30" s="68">
        <f>SUM(AY12:AY29)</f>
        <v>0</v>
      </c>
      <c r="AZ30" s="67">
        <f>SUM(AZ12:AZ29)</f>
        <v>0</v>
      </c>
      <c r="BA30" s="68">
        <f>SUM(BA12:BA29)</f>
        <v>0</v>
      </c>
      <c r="BB30" s="67">
        <f>SUM(BB12:BB29)</f>
        <v>0</v>
      </c>
      <c r="BC30" s="68">
        <f>SUM(BC12:BC29)</f>
        <v>0</v>
      </c>
      <c r="BD30" s="67">
        <f>SUM(BD12:BD29)</f>
        <v>0</v>
      </c>
      <c r="BE30" s="68">
        <f>SUM(BE12:BE29)</f>
        <v>0</v>
      </c>
      <c r="BF30" s="67">
        <f>SUM(BF12:BF29)</f>
        <v>0</v>
      </c>
      <c r="BG30" s="68">
        <f>SUM(BG12:BG29)</f>
        <v>0</v>
      </c>
      <c r="BH30" s="67">
        <f>SUM(BH12:BH29)</f>
        <v>0</v>
      </c>
      <c r="BI30" s="68">
        <f>SUM(BI12:BI29)</f>
        <v>0</v>
      </c>
      <c r="BJ30" s="67">
        <f>SUM(BJ12:BJ29)</f>
        <v>0</v>
      </c>
      <c r="BK30" s="68">
        <f>SUM(BK12:BK29)</f>
        <v>0</v>
      </c>
      <c r="BL30" s="67">
        <f>SUM(BL12:BL29)</f>
        <v>0</v>
      </c>
      <c r="BM30" s="68">
        <f>SUM(BM12:BM29)</f>
        <v>0</v>
      </c>
      <c r="BN30" s="67">
        <f>SUM(BN12:BN29)</f>
        <v>0</v>
      </c>
      <c r="BO30" s="68">
        <f>SUM(BO12:BO29)</f>
        <v>0</v>
      </c>
      <c r="BP30" s="67">
        <f>SUM(BP12:BP29)</f>
        <v>0</v>
      </c>
      <c r="BQ30" s="68">
        <f>SUM(BQ12:BQ29)</f>
        <v>0</v>
      </c>
      <c r="BR30" s="67">
        <f>SUM(BR12:BR29)</f>
        <v>0</v>
      </c>
      <c r="BS30" s="68">
        <f>SUM(BS12:BS29)</f>
        <v>0</v>
      </c>
      <c r="BT30" s="67">
        <f>SUM(BT12:BT29)</f>
        <v>0</v>
      </c>
      <c r="BU30" s="68">
        <f>SUM(BU12:BU29)</f>
        <v>0</v>
      </c>
      <c r="BV30" s="67">
        <f>SUM(BV12:BV29)</f>
        <v>0</v>
      </c>
      <c r="BW30" s="68">
        <f>SUM(BW12:BW29)</f>
        <v>0</v>
      </c>
      <c r="BX30" s="67">
        <f>SUM(BX12:BX29)</f>
        <v>0</v>
      </c>
      <c r="BY30" s="68">
        <f>SUM(BY12:BY29)</f>
        <v>0</v>
      </c>
      <c r="BZ30" s="67">
        <f>SUM(BZ12:BZ29)</f>
        <v>0</v>
      </c>
      <c r="CA30" s="68">
        <f>SUM(CA12:CA29)</f>
        <v>0</v>
      </c>
      <c r="CB30" s="67">
        <f>SUM(CB12:CB29)</f>
        <v>0</v>
      </c>
      <c r="CC30" s="68">
        <f>SUM(CC12:CC29)</f>
        <v>0</v>
      </c>
      <c r="CD30" s="67">
        <f>SUM(CD12:CD29)</f>
        <v>0</v>
      </c>
      <c r="CE30" s="68">
        <f>SUM(CE12:CE29)</f>
        <v>0</v>
      </c>
      <c r="CF30" s="67">
        <f>SUM(CF12:CF29)</f>
        <v>0</v>
      </c>
      <c r="CG30" s="68">
        <f>SUM(CG12:CG29)</f>
        <v>0</v>
      </c>
      <c r="CH30" s="52">
        <f t="shared" si="16"/>
        <v>0</v>
      </c>
      <c r="CI30" s="49">
        <f t="shared" si="17"/>
        <v>0</v>
      </c>
      <c r="CJ30" s="67">
        <f>SUM(CJ12:CJ29)</f>
        <v>0</v>
      </c>
      <c r="CK30" s="68">
        <f>SUM(CK12:CK29)</f>
        <v>0</v>
      </c>
      <c r="CL30" s="67">
        <f>SUM(CL12:CL29)</f>
        <v>0</v>
      </c>
      <c r="CM30" s="68">
        <f>SUM(CM12:CM29)</f>
        <v>0</v>
      </c>
      <c r="CN30" s="67">
        <f>SUM(CN12:CN29)</f>
        <v>0</v>
      </c>
      <c r="CO30" s="68">
        <f>SUM(CO12:CO29)</f>
        <v>0</v>
      </c>
      <c r="CP30" s="67">
        <f>SUM(CP12:CP29)</f>
        <v>0</v>
      </c>
      <c r="CQ30" s="68">
        <f>SUM(CQ12:CQ29)</f>
        <v>0</v>
      </c>
      <c r="CR30" s="67">
        <f>SUM(CR12:CR29)</f>
        <v>0</v>
      </c>
      <c r="CS30" s="68">
        <f>SUM(CS12:CS29)</f>
        <v>0</v>
      </c>
      <c r="CT30" s="67">
        <f>SUM(CT12:CT29)</f>
        <v>0</v>
      </c>
      <c r="CU30" s="68">
        <f>SUM(CU12:CU29)</f>
        <v>0</v>
      </c>
      <c r="CV30" s="67">
        <f>SUM(CV12:CV29)</f>
        <v>0</v>
      </c>
      <c r="CW30" s="68">
        <f>SUM(CW12:CW29)</f>
        <v>0</v>
      </c>
      <c r="CX30" s="67">
        <f>SUM(CX12:CX29)</f>
        <v>0</v>
      </c>
      <c r="CY30" s="68">
        <f>SUM(CY12:CY29)</f>
        <v>0</v>
      </c>
      <c r="CZ30" s="52">
        <f t="shared" si="18"/>
        <v>0</v>
      </c>
      <c r="DA30" s="49">
        <f t="shared" si="19"/>
        <v>0</v>
      </c>
      <c r="DB30" s="67">
        <f>SUM(DB12:DB29)</f>
        <v>0</v>
      </c>
      <c r="DC30" s="68">
        <f>SUM(DC12:DC29)</f>
        <v>0</v>
      </c>
      <c r="DD30" s="67">
        <f>SUM(DD12:DD29)</f>
        <v>2</v>
      </c>
      <c r="DE30" s="68">
        <f>SUM(DE12:DE29)</f>
        <v>398.24799999999999</v>
      </c>
      <c r="DF30" s="67">
        <f>SUM(DF12:DF29)</f>
        <v>0</v>
      </c>
      <c r="DG30" s="68">
        <f>SUM(DG12:DG29)</f>
        <v>0</v>
      </c>
      <c r="DH30" s="67">
        <f>SUM(DH12:DH29)</f>
        <v>0</v>
      </c>
      <c r="DI30" s="68">
        <f>SUM(DI12:DI29)</f>
        <v>0</v>
      </c>
      <c r="DJ30" s="67">
        <f>SUM(DJ12:DJ29)</f>
        <v>1</v>
      </c>
      <c r="DK30" s="68">
        <f>SUM(DK12:DK29)</f>
        <v>147.97200000000001</v>
      </c>
      <c r="DL30" s="67">
        <f>SUM(DL12:DL29)</f>
        <v>0</v>
      </c>
      <c r="DM30" s="68">
        <f>SUM(DM12:DM29)</f>
        <v>0</v>
      </c>
      <c r="DN30" s="67">
        <f>SUM(DN12:DN29)</f>
        <v>0</v>
      </c>
      <c r="DO30" s="68">
        <f>SUM(DO12:DO29)</f>
        <v>0</v>
      </c>
      <c r="DP30" s="67">
        <f>SUM(DP12:DP29)</f>
        <v>0</v>
      </c>
      <c r="DQ30" s="68">
        <f>SUM(DQ12:DQ29)</f>
        <v>0</v>
      </c>
      <c r="DR30" s="67">
        <f>SUM(DR12:DR29)</f>
        <v>0</v>
      </c>
      <c r="DS30" s="68">
        <f>SUM(DS12:DS29)</f>
        <v>0</v>
      </c>
      <c r="DT30" s="67">
        <f>SUM(DT12:DT29)</f>
        <v>0</v>
      </c>
      <c r="DU30" s="68">
        <f>SUM(DU12:DU29)</f>
        <v>0</v>
      </c>
      <c r="DV30" s="67">
        <f>SUM(DV12:DV29)</f>
        <v>1</v>
      </c>
      <c r="DW30" s="68">
        <f>SUM(DW12:DW29)</f>
        <v>287.30700000000002</v>
      </c>
      <c r="DX30" s="67">
        <f>SUM(DX12:DX29)</f>
        <v>0</v>
      </c>
      <c r="DY30" s="68">
        <f>SUM(DY12:DY29)</f>
        <v>0</v>
      </c>
      <c r="DZ30" s="67">
        <f>SUM(DZ12:DZ29)</f>
        <v>0</v>
      </c>
      <c r="EA30" s="68">
        <f>SUM(EA12:EA29)</f>
        <v>0</v>
      </c>
      <c r="EB30" s="67">
        <f>SUM(EB12:EB29)</f>
        <v>0</v>
      </c>
      <c r="EC30" s="68">
        <f>SUM(EC12:EC29)</f>
        <v>0</v>
      </c>
      <c r="ED30" s="67">
        <f>SUM(ED12:ED29)</f>
        <v>0</v>
      </c>
      <c r="EE30" s="68">
        <f>SUM(EE12:EE29)</f>
        <v>0</v>
      </c>
      <c r="EF30" s="67">
        <f>SUM(EF12:EF29)</f>
        <v>0</v>
      </c>
      <c r="EG30" s="68">
        <f>SUM(EG12:EG29)</f>
        <v>0</v>
      </c>
      <c r="EH30" s="67">
        <f>SUM(EH12:EH29)</f>
        <v>0</v>
      </c>
      <c r="EI30" s="68">
        <f>SUM(EI12:EI29)</f>
        <v>0</v>
      </c>
      <c r="EJ30" s="67">
        <f>SUM(EJ12:EJ29)</f>
        <v>0</v>
      </c>
      <c r="EK30" s="68">
        <f>SUM(EK12:EK29)</f>
        <v>0</v>
      </c>
      <c r="EL30" s="67">
        <f>SUM(EL12:EL29)</f>
        <v>0</v>
      </c>
      <c r="EM30" s="68">
        <f>SUM(EM12:EM29)</f>
        <v>0</v>
      </c>
      <c r="EN30" s="67">
        <f>SUM(EN12:EN29)</f>
        <v>0</v>
      </c>
      <c r="EO30" s="68">
        <f>SUM(EO12:EO29)</f>
        <v>0</v>
      </c>
      <c r="EP30" s="67">
        <f>SUM(EP12:EP29)</f>
        <v>0</v>
      </c>
      <c r="EQ30" s="68">
        <f>SUM(EQ12:EQ29)</f>
        <v>0</v>
      </c>
      <c r="ER30" s="67">
        <f>SUM(ER12:ER29)</f>
        <v>0</v>
      </c>
      <c r="ES30" s="68">
        <f>SUM(ES12:ES29)</f>
        <v>0</v>
      </c>
      <c r="ET30" s="67">
        <f>SUM(ET12:ET29)</f>
        <v>0</v>
      </c>
      <c r="EU30" s="68">
        <f>SUM(EU12:EU29)</f>
        <v>0</v>
      </c>
      <c r="EV30" s="52">
        <f t="shared" si="20"/>
        <v>4</v>
      </c>
      <c r="EW30" s="160">
        <f t="shared" si="21"/>
        <v>833.52700000000004</v>
      </c>
      <c r="EX30" s="67">
        <f>SUM(EX12:EX29)</f>
        <v>0</v>
      </c>
      <c r="EY30" s="68">
        <f>SUM(EY12:EY29)</f>
        <v>0</v>
      </c>
      <c r="EZ30" s="67">
        <f>SUM(EZ12:EZ29)</f>
        <v>0</v>
      </c>
      <c r="FA30" s="68">
        <f>SUM(FA12:FA29)</f>
        <v>0</v>
      </c>
      <c r="FB30" s="67">
        <f>SUM(FB12:FB29)</f>
        <v>0</v>
      </c>
      <c r="FC30" s="68">
        <f>SUM(FC12:FC29)</f>
        <v>0</v>
      </c>
      <c r="FD30" s="67">
        <f>SUM(FD12:FD29)</f>
        <v>2</v>
      </c>
      <c r="FE30" s="68">
        <f>SUM(FE12:FE29)</f>
        <v>331.41800000000001</v>
      </c>
      <c r="FF30" s="67">
        <f>SUM(FF12:FF29)</f>
        <v>3</v>
      </c>
      <c r="FG30" s="68">
        <f>SUM(FG12:FG29)</f>
        <v>1017.222</v>
      </c>
      <c r="FH30" s="67">
        <f>SUM(FH12:FH29)</f>
        <v>1</v>
      </c>
      <c r="FI30" s="68">
        <f>SUM(FI12:FI29)</f>
        <v>195.74</v>
      </c>
      <c r="FJ30" s="67">
        <f>SUM(FJ12:FJ29)</f>
        <v>0</v>
      </c>
      <c r="FK30" s="68">
        <f>SUM(FK12:FK29)</f>
        <v>0</v>
      </c>
      <c r="FL30" s="67">
        <f>SUM(FL12:FL29)</f>
        <v>0</v>
      </c>
      <c r="FM30" s="68">
        <f>SUM(FM12:FM29)</f>
        <v>0</v>
      </c>
      <c r="FN30" s="67">
        <f>SUM(FN12:FN29)</f>
        <v>0</v>
      </c>
      <c r="FO30" s="68">
        <f>SUM(FO12:FO29)</f>
        <v>0</v>
      </c>
      <c r="FP30" s="67">
        <f>SUM(FP12:FP29)</f>
        <v>0</v>
      </c>
      <c r="FQ30" s="68">
        <f>SUM(FQ12:FQ29)</f>
        <v>0</v>
      </c>
      <c r="FR30" s="52">
        <f t="shared" si="24"/>
        <v>6</v>
      </c>
      <c r="FS30" s="49">
        <f t="shared" si="25"/>
        <v>1544.3799999999999</v>
      </c>
      <c r="FT30" s="67">
        <f>SUM(FT12:FT29)</f>
        <v>0</v>
      </c>
      <c r="FU30" s="68">
        <f>SUM(FU12:FU29)</f>
        <v>0</v>
      </c>
      <c r="FV30" s="67">
        <f>SUM(FV12:FV29)</f>
        <v>0</v>
      </c>
      <c r="FW30" s="68">
        <f>SUM(FW12:FW29)</f>
        <v>0</v>
      </c>
      <c r="FX30" s="67">
        <f>SUM(FX12:FX29)</f>
        <v>0</v>
      </c>
      <c r="FY30" s="68">
        <f>SUM(FY12:FY29)</f>
        <v>0</v>
      </c>
      <c r="FZ30" s="52">
        <f t="shared" si="26"/>
        <v>0</v>
      </c>
      <c r="GA30" s="49">
        <f t="shared" si="27"/>
        <v>0</v>
      </c>
      <c r="GB30" s="67">
        <f>SUM(GB12:GB29)</f>
        <v>0</v>
      </c>
      <c r="GC30" s="68">
        <f>SUM(GC12:GC29)</f>
        <v>0</v>
      </c>
      <c r="GD30" s="67">
        <f>SUM(GD12:GD29)</f>
        <v>0</v>
      </c>
      <c r="GE30" s="68">
        <f>SUM(GE12:GE29)</f>
        <v>0</v>
      </c>
      <c r="GF30" s="67">
        <f>SUM(GF12:GF29)</f>
        <v>0</v>
      </c>
      <c r="GG30" s="68">
        <f>SUM(GG12:GG29)</f>
        <v>0</v>
      </c>
      <c r="GH30" s="67">
        <f>SUM(GH12:GH29)</f>
        <v>0</v>
      </c>
      <c r="GI30" s="68">
        <f>SUM(GI12:GI29)</f>
        <v>0</v>
      </c>
      <c r="GJ30" s="67">
        <f>SUM(GJ12:GJ29)</f>
        <v>0</v>
      </c>
      <c r="GK30" s="68">
        <f>SUM(GK12:GK29)</f>
        <v>0</v>
      </c>
      <c r="GL30" s="67">
        <f>SUM(GL12:GL29)</f>
        <v>0</v>
      </c>
      <c r="GM30" s="68">
        <f>SUM(GM12:GM29)</f>
        <v>0</v>
      </c>
      <c r="GN30" s="67">
        <f>SUM(GN12:GN29)</f>
        <v>0</v>
      </c>
      <c r="GO30" s="68">
        <f>SUM(GO12:GO29)</f>
        <v>0</v>
      </c>
    </row>
    <row r="31" spans="1:501" s="44" customFormat="1">
      <c r="B31" s="43"/>
      <c r="C31" s="10"/>
      <c r="D31" s="10"/>
      <c r="E31" s="10"/>
      <c r="F31" s="70"/>
      <c r="G31" s="70"/>
      <c r="H31" s="53"/>
      <c r="I31" s="10"/>
      <c r="J31" s="10"/>
      <c r="K31" s="10"/>
      <c r="L31" s="10"/>
      <c r="M31" s="10"/>
      <c r="N31" s="10"/>
      <c r="O31" s="10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FM31" s="53"/>
      <c r="FN31" s="53"/>
      <c r="FO31" s="53"/>
      <c r="FP31" s="53"/>
      <c r="FQ31" s="53"/>
      <c r="FR31" s="53"/>
      <c r="FS31" s="53"/>
      <c r="FT31" s="53"/>
      <c r="FU31" s="53"/>
      <c r="FV31" s="50"/>
      <c r="SF31" s="54"/>
      <c r="SG31" s="54"/>
    </row>
    <row r="32" spans="1:501" s="44" customFormat="1">
      <c r="B32" s="43"/>
      <c r="C32" s="10"/>
      <c r="D32" s="70"/>
      <c r="E32" s="95"/>
      <c r="F32" s="70"/>
      <c r="G32" s="70"/>
      <c r="H32" s="53"/>
      <c r="I32" s="10"/>
      <c r="J32" s="10"/>
      <c r="K32" s="10"/>
      <c r="L32" s="10"/>
      <c r="M32" s="10"/>
      <c r="N32" s="10"/>
      <c r="O32" s="10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FM32" s="53"/>
      <c r="FN32" s="53"/>
      <c r="FO32" s="53"/>
      <c r="FP32" s="53"/>
      <c r="FQ32" s="53"/>
      <c r="FR32" s="53"/>
      <c r="FS32" s="53"/>
      <c r="FT32" s="53"/>
      <c r="FU32" s="53"/>
      <c r="FV32" s="50"/>
      <c r="SF32" s="54"/>
      <c r="SG32" s="54"/>
    </row>
    <row r="33" spans="2:754" s="44" customFormat="1">
      <c r="B33" s="43"/>
      <c r="D33" s="44">
        <v>10</v>
      </c>
      <c r="E33" s="44">
        <v>2377.9070000000002</v>
      </c>
      <c r="F33" s="70"/>
      <c r="G33" s="70"/>
      <c r="I33" s="53"/>
      <c r="J33" s="53"/>
      <c r="K33" s="53"/>
      <c r="L33" s="53"/>
      <c r="M33" s="53"/>
      <c r="N33" s="53"/>
      <c r="O33" s="53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KI33" s="53"/>
      <c r="KJ33" s="50"/>
      <c r="SF33" s="54"/>
      <c r="SG33" s="54"/>
    </row>
    <row r="34" spans="2:754" s="44" customFormat="1">
      <c r="B34" s="43"/>
      <c r="H34" s="70"/>
      <c r="I34" s="70"/>
      <c r="J34" s="70"/>
      <c r="K34" s="70"/>
      <c r="L34" s="70"/>
      <c r="M34" s="70"/>
      <c r="N34" s="70"/>
      <c r="O34" s="70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0"/>
      <c r="MB34" s="50"/>
      <c r="MC34" s="50"/>
      <c r="MD34" s="50"/>
      <c r="ME34" s="50"/>
      <c r="UB34" s="53"/>
      <c r="UC34" s="50"/>
      <c r="ABY34" s="54"/>
      <c r="ABZ34" s="54"/>
    </row>
    <row r="35" spans="2:754">
      <c r="E35" s="39"/>
      <c r="G35" s="55"/>
      <c r="H35" s="55"/>
      <c r="I35" s="55"/>
      <c r="J35" s="55"/>
      <c r="K35" s="55"/>
      <c r="L35" s="55"/>
      <c r="M35" s="55"/>
      <c r="N35" s="55"/>
      <c r="O35" s="55"/>
      <c r="P35" s="44"/>
      <c r="Q35" s="44"/>
      <c r="HV35" s="69"/>
      <c r="HW35" s="69"/>
      <c r="OB35" s="54"/>
      <c r="OC35" s="54"/>
    </row>
    <row r="36" spans="2:754"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2:754">
      <c r="E37" s="44"/>
      <c r="F37" s="44"/>
      <c r="G37" s="44"/>
    </row>
    <row r="38" spans="2:754">
      <c r="E38" s="44"/>
      <c r="F38" s="44"/>
      <c r="G38" s="44"/>
    </row>
    <row r="39" spans="2:754">
      <c r="E39" s="44"/>
      <c r="F39" s="44"/>
      <c r="G39" s="44"/>
    </row>
    <row r="40" spans="2:754">
      <c r="E40" s="39"/>
    </row>
  </sheetData>
  <mergeCells count="121">
    <mergeCell ref="GN10:GO10"/>
    <mergeCell ref="FH10:FI10"/>
    <mergeCell ref="FJ10:FK10"/>
    <mergeCell ref="FL10:FM10"/>
    <mergeCell ref="FR10:FS10"/>
    <mergeCell ref="FT10:FU10"/>
    <mergeCell ref="FV10:FW10"/>
    <mergeCell ref="FZ10:GA10"/>
    <mergeCell ref="GH10:GI10"/>
    <mergeCell ref="GJ10:GK10"/>
    <mergeCell ref="GL10:GM10"/>
    <mergeCell ref="GB10:GC10"/>
    <mergeCell ref="GD10:GE10"/>
    <mergeCell ref="GF10:GG10"/>
    <mergeCell ref="FN10:FO10"/>
    <mergeCell ref="FP10:FQ10"/>
    <mergeCell ref="FX10:FY10"/>
    <mergeCell ref="FB10:FC10"/>
    <mergeCell ref="FD10:FE10"/>
    <mergeCell ref="DZ10:EA10"/>
    <mergeCell ref="EJ10:EK10"/>
    <mergeCell ref="DB9:DC9"/>
    <mergeCell ref="EH10:EI10"/>
    <mergeCell ref="EB10:EC10"/>
    <mergeCell ref="ED10:EE10"/>
    <mergeCell ref="EF10:EG10"/>
    <mergeCell ref="DB10:DC10"/>
    <mergeCell ref="DD10:DE10"/>
    <mergeCell ref="DJ10:DK10"/>
    <mergeCell ref="DH10:DI10"/>
    <mergeCell ref="DF10:DG10"/>
    <mergeCell ref="EL10:EM10"/>
    <mergeCell ref="EN10:EO10"/>
    <mergeCell ref="EP10:EQ10"/>
    <mergeCell ref="ER10:ES10"/>
    <mergeCell ref="ET10:EU10"/>
    <mergeCell ref="AL10:AM10"/>
    <mergeCell ref="AN10:AO10"/>
    <mergeCell ref="AP10:AQ10"/>
    <mergeCell ref="AR10:AS10"/>
    <mergeCell ref="AT10:AU10"/>
    <mergeCell ref="FD9:FS9"/>
    <mergeCell ref="FT9:GA9"/>
    <mergeCell ref="GH9:GI9"/>
    <mergeCell ref="GJ9:GO9"/>
    <mergeCell ref="DD9:EW9"/>
    <mergeCell ref="EX9:FC9"/>
    <mergeCell ref="GB9:GG9"/>
    <mergeCell ref="DL10:DM10"/>
    <mergeCell ref="CR10:CS10"/>
    <mergeCell ref="FF10:FG10"/>
    <mergeCell ref="DN10:DO10"/>
    <mergeCell ref="DP10:DQ10"/>
    <mergeCell ref="DR10:DS10"/>
    <mergeCell ref="DT10:DU10"/>
    <mergeCell ref="DV10:DW10"/>
    <mergeCell ref="DX10:DY10"/>
    <mergeCell ref="EV10:EW10"/>
    <mergeCell ref="EX10:EY10"/>
    <mergeCell ref="EZ10:FA10"/>
    <mergeCell ref="CJ9:DA9"/>
    <mergeCell ref="BL10:BM10"/>
    <mergeCell ref="BP10:BQ10"/>
    <mergeCell ref="BR10:BS10"/>
    <mergeCell ref="BT10:BU10"/>
    <mergeCell ref="BX10:BY10"/>
    <mergeCell ref="BV10:BW10"/>
    <mergeCell ref="BN10:BO10"/>
    <mergeCell ref="AX10:AY10"/>
    <mergeCell ref="CD10:CE10"/>
    <mergeCell ref="CB10:CC10"/>
    <mergeCell ref="CH10:CI10"/>
    <mergeCell ref="CJ10:CK10"/>
    <mergeCell ref="CL10:CM10"/>
    <mergeCell ref="CN10:CO10"/>
    <mergeCell ref="CZ10:DA10"/>
    <mergeCell ref="CP10:CQ10"/>
    <mergeCell ref="CT10:CU10"/>
    <mergeCell ref="CF10:CG10"/>
    <mergeCell ref="CV10:CW10"/>
    <mergeCell ref="CX10:CY10"/>
    <mergeCell ref="AV10:AW10"/>
    <mergeCell ref="BZ10:CA10"/>
    <mergeCell ref="AZ10:BA10"/>
    <mergeCell ref="BB10:BC10"/>
    <mergeCell ref="BD10:BE10"/>
    <mergeCell ref="BF10:BG10"/>
    <mergeCell ref="BH10:BI10"/>
    <mergeCell ref="BJ10:BK10"/>
    <mergeCell ref="B2:AD6"/>
    <mergeCell ref="Z10:AA10"/>
    <mergeCell ref="AB10:AC10"/>
    <mergeCell ref="AD10:AE10"/>
    <mergeCell ref="X10:Y10"/>
    <mergeCell ref="X9:Y9"/>
    <mergeCell ref="Z9:AA9"/>
    <mergeCell ref="AB9:AG9"/>
    <mergeCell ref="AF10:AG10"/>
    <mergeCell ref="AH9:AU9"/>
    <mergeCell ref="AV9:BA9"/>
    <mergeCell ref="BB9:BQ9"/>
    <mergeCell ref="BR9:BY9"/>
    <mergeCell ref="BZ9:CI9"/>
    <mergeCell ref="AH10:AI10"/>
    <mergeCell ref="AJ10:AK10"/>
    <mergeCell ref="A9:A11"/>
    <mergeCell ref="B9:B11"/>
    <mergeCell ref="C9:C11"/>
    <mergeCell ref="D9:E10"/>
    <mergeCell ref="F9:O9"/>
    <mergeCell ref="P9:Q9"/>
    <mergeCell ref="R9:W9"/>
    <mergeCell ref="F10:G10"/>
    <mergeCell ref="H10:I10"/>
    <mergeCell ref="N10:O10"/>
    <mergeCell ref="P10:Q10"/>
    <mergeCell ref="R10:S10"/>
    <mergeCell ref="T10:U10"/>
    <mergeCell ref="V10:W10"/>
    <mergeCell ref="J10:K10"/>
    <mergeCell ref="L10:M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U32"/>
  <sheetViews>
    <sheetView topLeftCell="CB1" zoomScale="80" zoomScaleNormal="80" workbookViewId="0">
      <selection activeCell="A26" sqref="A26:XFD26"/>
    </sheetView>
  </sheetViews>
  <sheetFormatPr defaultRowHeight="15"/>
  <cols>
    <col min="1" max="1" width="14" style="39" customWidth="1"/>
    <col min="2" max="2" width="7.140625" style="39" customWidth="1"/>
    <col min="3" max="3" width="45.28515625" style="39" customWidth="1"/>
    <col min="4" max="4" width="15.7109375" style="39" bestFit="1" customWidth="1"/>
    <col min="5" max="5" width="17.42578125" style="39" bestFit="1" customWidth="1"/>
    <col min="6" max="6" width="9.140625" style="39" customWidth="1"/>
    <col min="7" max="7" width="16.85546875" style="39" customWidth="1"/>
    <col min="8" max="8" width="10.28515625" style="39" bestFit="1" customWidth="1"/>
    <col min="9" max="9" width="13" style="39" bestFit="1" customWidth="1"/>
    <col min="10" max="13" width="13" style="39" customWidth="1"/>
    <col min="14" max="14" width="9.42578125" style="39" customWidth="1"/>
    <col min="15" max="15" width="14" style="39" customWidth="1"/>
    <col min="16" max="16" width="7.140625" style="39" customWidth="1"/>
    <col min="17" max="17" width="15.5703125" style="39" customWidth="1"/>
    <col min="18" max="18" width="7.7109375" style="39" bestFit="1" customWidth="1"/>
    <col min="19" max="19" width="14.5703125" style="39" customWidth="1"/>
    <col min="20" max="20" width="7.140625" style="39" customWidth="1"/>
    <col min="21" max="21" width="14.5703125" style="39" customWidth="1"/>
    <col min="22" max="22" width="7.7109375" style="39" bestFit="1" customWidth="1"/>
    <col min="23" max="23" width="20.7109375" style="39" customWidth="1"/>
    <col min="24" max="24" width="9.7109375" style="39" customWidth="1"/>
    <col min="25" max="25" width="17.28515625" style="39" customWidth="1"/>
    <col min="26" max="26" width="7.140625" style="39" customWidth="1"/>
    <col min="27" max="27" width="16.7109375" style="39" customWidth="1"/>
    <col min="28" max="28" width="7.140625" style="39" customWidth="1"/>
    <col min="29" max="29" width="14.5703125" style="39" customWidth="1"/>
    <col min="30" max="30" width="13.42578125" style="39" customWidth="1"/>
    <col min="31" max="31" width="17.7109375" style="39" customWidth="1"/>
    <col min="32" max="32" width="9.85546875" style="39" customWidth="1"/>
    <col min="33" max="33" width="18.28515625" style="39" customWidth="1"/>
    <col min="34" max="34" width="7.7109375" style="39" bestFit="1" customWidth="1"/>
    <col min="35" max="35" width="17.140625" style="39" customWidth="1"/>
    <col min="36" max="36" width="10.42578125" style="39" customWidth="1"/>
    <col min="37" max="37" width="15.28515625" style="39" customWidth="1"/>
    <col min="38" max="38" width="7.28515625" style="39" customWidth="1"/>
    <col min="39" max="39" width="15.28515625" style="39" customWidth="1"/>
    <col min="40" max="40" width="9.5703125" style="39" customWidth="1"/>
    <col min="41" max="41" width="16.140625" style="39" customWidth="1"/>
    <col min="42" max="42" width="7.140625" style="39" customWidth="1"/>
    <col min="43" max="43" width="15.7109375" style="39" customWidth="1"/>
    <col min="44" max="44" width="7.140625" style="39" customWidth="1"/>
    <col min="45" max="45" width="14.5703125" style="39" customWidth="1"/>
    <col min="46" max="46" width="10.7109375" style="39" customWidth="1"/>
    <col min="47" max="47" width="15.28515625" style="39" customWidth="1"/>
    <col min="48" max="48" width="7.7109375" style="39" bestFit="1" customWidth="1"/>
    <col min="49" max="49" width="14.5703125" style="39" customWidth="1"/>
    <col min="50" max="50" width="7.7109375" style="39" bestFit="1" customWidth="1"/>
    <col min="51" max="51" width="16.85546875" style="39" customWidth="1"/>
    <col min="52" max="52" width="10.85546875" style="39" customWidth="1"/>
    <col min="53" max="53" width="18.5703125" style="39" customWidth="1"/>
    <col min="54" max="54" width="9.7109375" style="39" customWidth="1"/>
    <col min="55" max="55" width="15.5703125" style="39" customWidth="1"/>
    <col min="56" max="56" width="7.7109375" style="39" customWidth="1"/>
    <col min="57" max="57" width="13.42578125" style="39" customWidth="1"/>
    <col min="58" max="58" width="11.140625" style="39" customWidth="1"/>
    <col min="59" max="59" width="18.42578125" style="39" customWidth="1"/>
    <col min="60" max="60" width="7.140625" style="39" customWidth="1"/>
    <col min="61" max="61" width="14.5703125" style="39" customWidth="1"/>
    <col min="62" max="62" width="9" style="39" customWidth="1"/>
    <col min="63" max="63" width="14.5703125" style="39" customWidth="1"/>
    <col min="64" max="64" width="15.7109375" style="39" bestFit="1" customWidth="1"/>
    <col min="65" max="66" width="15.7109375" style="39" customWidth="1"/>
    <col min="67" max="67" width="18.7109375" style="39" customWidth="1"/>
    <col min="68" max="68" width="15.7109375" style="39" bestFit="1" customWidth="1"/>
    <col min="69" max="69" width="18.7109375" style="39" customWidth="1"/>
    <col min="70" max="70" width="15.7109375" style="39" bestFit="1" customWidth="1"/>
    <col min="71" max="71" width="19.7109375" style="39" customWidth="1"/>
    <col min="72" max="72" width="9.140625" style="39" bestFit="1" customWidth="1"/>
    <col min="73" max="75" width="14.5703125" style="39" customWidth="1"/>
    <col min="76" max="76" width="10.140625" style="39" customWidth="1"/>
    <col min="77" max="77" width="17.28515625" style="39" customWidth="1"/>
    <col min="78" max="78" width="17.7109375" style="39" customWidth="1"/>
    <col min="79" max="79" width="16.5703125" style="39" customWidth="1"/>
    <col min="80" max="80" width="7.140625" style="39" customWidth="1"/>
    <col min="81" max="85" width="14.5703125" style="39" customWidth="1"/>
    <col min="86" max="86" width="8.7109375" style="39" bestFit="1" customWidth="1"/>
    <col min="87" max="87" width="14.5703125" style="39" customWidth="1"/>
    <col min="88" max="88" width="10.42578125" style="39" customWidth="1"/>
    <col min="89" max="89" width="15.140625" style="39" customWidth="1"/>
    <col min="90" max="90" width="10.42578125" style="39" customWidth="1"/>
    <col min="91" max="91" width="18.5703125" style="39" customWidth="1"/>
    <col min="92" max="92" width="10.42578125" style="39" customWidth="1"/>
    <col min="93" max="103" width="16.7109375" style="39" customWidth="1"/>
    <col min="104" max="104" width="8.5703125" style="39" customWidth="1"/>
    <col min="105" max="105" width="19.42578125" style="39" customWidth="1"/>
    <col min="106" max="106" width="7.140625" style="39" customWidth="1"/>
    <col min="107" max="107" width="14.5703125" style="39" customWidth="1"/>
    <col min="108" max="108" width="10.140625" style="39" customWidth="1"/>
    <col min="109" max="109" width="18.85546875" style="39" customWidth="1"/>
    <col min="110" max="110" width="7.28515625" style="39" customWidth="1"/>
    <col min="111" max="111" width="15.28515625" style="39" bestFit="1" customWidth="1"/>
    <col min="112" max="112" width="10.85546875" style="39" customWidth="1"/>
    <col min="113" max="113" width="16.140625" style="39" customWidth="1"/>
    <col min="114" max="114" width="9.28515625" style="39" bestFit="1" customWidth="1"/>
    <col min="115" max="115" width="15.28515625" style="39" bestFit="1" customWidth="1"/>
    <col min="116" max="116" width="12.28515625" style="39" customWidth="1"/>
    <col min="117" max="117" width="16.28515625" style="39" customWidth="1"/>
    <col min="118" max="118" width="7.7109375" style="39" bestFit="1" customWidth="1"/>
    <col min="119" max="119" width="14.5703125" style="39" customWidth="1"/>
    <col min="120" max="120" width="14.7109375" style="39" customWidth="1"/>
    <col min="121" max="121" width="15.28515625" style="39" bestFit="1" customWidth="1"/>
    <col min="122" max="122" width="11.85546875" style="39" customWidth="1"/>
    <col min="123" max="123" width="14.7109375" style="39" customWidth="1"/>
    <col min="124" max="124" width="11" style="39" customWidth="1"/>
    <col min="125" max="128" width="14.7109375" style="39" customWidth="1"/>
    <col min="129" max="129" width="15.28515625" style="39" bestFit="1" customWidth="1"/>
    <col min="130" max="151" width="15.28515625" style="39" customWidth="1"/>
    <col min="152" max="152" width="14.7109375" style="39" customWidth="1"/>
    <col min="153" max="153" width="17" style="39" bestFit="1" customWidth="1"/>
    <col min="154" max="165" width="14.7109375" style="39" customWidth="1"/>
    <col min="166" max="166" width="9.140625" style="39"/>
    <col min="167" max="167" width="15.28515625" style="39" bestFit="1" customWidth="1"/>
    <col min="168" max="172" width="9.140625" style="39"/>
    <col min="173" max="173" width="14.28515625" style="39" bestFit="1" customWidth="1"/>
    <col min="174" max="174" width="9.140625" style="39"/>
    <col min="175" max="175" width="16.5703125" style="39" customWidth="1"/>
    <col min="176" max="176" width="9.28515625" style="39" bestFit="1" customWidth="1"/>
    <col min="177" max="177" width="15.28515625" style="39" bestFit="1" customWidth="1"/>
    <col min="178" max="178" width="9.140625" style="39"/>
    <col min="179" max="179" width="14.28515625" style="39" bestFit="1" customWidth="1"/>
    <col min="180" max="181" width="14.28515625" style="39" customWidth="1"/>
    <col min="182" max="182" width="9.140625" style="39"/>
    <col min="183" max="189" width="16" style="39" customWidth="1"/>
    <col min="190" max="190" width="9.140625" style="39"/>
    <col min="191" max="191" width="14.28515625" style="39" bestFit="1" customWidth="1"/>
    <col min="192" max="192" width="9.140625" style="39"/>
    <col min="193" max="193" width="13" style="39" bestFit="1" customWidth="1"/>
    <col min="194" max="194" width="9.140625" style="39"/>
    <col min="195" max="195" width="13" style="39" bestFit="1" customWidth="1"/>
    <col min="196" max="196" width="9.140625" style="39"/>
    <col min="197" max="197" width="14.140625" style="39" customWidth="1"/>
    <col min="198" max="198" width="9.140625" style="39"/>
    <col min="199" max="199" width="13" style="39" bestFit="1" customWidth="1"/>
    <col min="200" max="16384" width="9.140625" style="39"/>
  </cols>
  <sheetData>
    <row r="1" spans="1:229" ht="15.7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29" ht="15.75" customHeight="1">
      <c r="A2" s="253" t="s">
        <v>165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85"/>
    </row>
    <row r="4" spans="1:229" s="1" customFormat="1" ht="15.75" customHeight="1">
      <c r="A4" s="254" t="s">
        <v>156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229" s="1" customFormat="1" ht="15.75" customHeight="1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</row>
    <row r="6" spans="1:229" s="1" customFormat="1" ht="15.75" customHeight="1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</row>
    <row r="7" spans="1:229" s="1" customFormat="1" ht="15.75" customHeight="1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BT7" s="2"/>
      <c r="BX7" s="2"/>
      <c r="BZ7" s="2"/>
      <c r="CB7" s="2"/>
    </row>
    <row r="8" spans="1:229" s="1" customFormat="1" ht="25.5" customHeight="1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BS8" s="2"/>
    </row>
    <row r="9" spans="1:229" ht="19.5" customHeight="1">
      <c r="GP9" s="1"/>
      <c r="GQ9" s="1"/>
      <c r="GR9" s="1"/>
    </row>
    <row r="10" spans="1:229" s="41" customFormat="1" ht="45.75" customHeight="1">
      <c r="A10" s="204" t="s">
        <v>1</v>
      </c>
      <c r="B10" s="204" t="s">
        <v>2</v>
      </c>
      <c r="C10" s="204" t="s">
        <v>3</v>
      </c>
      <c r="D10" s="255" t="s">
        <v>4</v>
      </c>
      <c r="E10" s="255"/>
      <c r="F10" s="256" t="s">
        <v>5</v>
      </c>
      <c r="G10" s="256"/>
      <c r="H10" s="256"/>
      <c r="I10" s="256"/>
      <c r="J10" s="256"/>
      <c r="K10" s="256"/>
      <c r="L10" s="256"/>
      <c r="M10" s="256"/>
      <c r="N10" s="256"/>
      <c r="O10" s="256"/>
      <c r="P10" s="247" t="s">
        <v>6</v>
      </c>
      <c r="Q10" s="257"/>
      <c r="R10" s="247" t="s">
        <v>7</v>
      </c>
      <c r="S10" s="249"/>
      <c r="T10" s="249"/>
      <c r="U10" s="249"/>
      <c r="V10" s="249"/>
      <c r="W10" s="248"/>
      <c r="X10" s="256" t="s">
        <v>8</v>
      </c>
      <c r="Y10" s="256"/>
      <c r="Z10" s="256" t="s">
        <v>9</v>
      </c>
      <c r="AA10" s="256"/>
      <c r="AB10" s="256" t="s">
        <v>10</v>
      </c>
      <c r="AC10" s="256"/>
      <c r="AD10" s="256"/>
      <c r="AE10" s="256"/>
      <c r="AF10" s="256"/>
      <c r="AG10" s="256"/>
      <c r="AH10" s="256" t="s">
        <v>11</v>
      </c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 t="s">
        <v>12</v>
      </c>
      <c r="AW10" s="256"/>
      <c r="AX10" s="256"/>
      <c r="AY10" s="256"/>
      <c r="AZ10" s="256"/>
      <c r="BA10" s="256"/>
      <c r="BB10" s="256" t="s">
        <v>13</v>
      </c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 t="s">
        <v>14</v>
      </c>
      <c r="BS10" s="256"/>
      <c r="BT10" s="256"/>
      <c r="BU10" s="256"/>
      <c r="BV10" s="256"/>
      <c r="BW10" s="256"/>
      <c r="BX10" s="256"/>
      <c r="BY10" s="256"/>
      <c r="BZ10" s="256" t="s">
        <v>15</v>
      </c>
      <c r="CA10" s="256"/>
      <c r="CB10" s="256"/>
      <c r="CC10" s="256"/>
      <c r="CD10" s="256"/>
      <c r="CE10" s="256"/>
      <c r="CF10" s="256"/>
      <c r="CG10" s="256"/>
      <c r="CH10" s="256"/>
      <c r="CI10" s="256"/>
      <c r="CJ10" s="247" t="s">
        <v>16</v>
      </c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8"/>
      <c r="DB10" s="256" t="s">
        <v>17</v>
      </c>
      <c r="DC10" s="256"/>
      <c r="DD10" s="256" t="s">
        <v>18</v>
      </c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 t="s">
        <v>19</v>
      </c>
      <c r="EY10" s="256"/>
      <c r="EZ10" s="256"/>
      <c r="FA10" s="256"/>
      <c r="FB10" s="256"/>
      <c r="FC10" s="256"/>
      <c r="FD10" s="247" t="s">
        <v>20</v>
      </c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56" t="s">
        <v>21</v>
      </c>
      <c r="FU10" s="256"/>
      <c r="FV10" s="256"/>
      <c r="FW10" s="256"/>
      <c r="FX10" s="256"/>
      <c r="FY10" s="256"/>
      <c r="FZ10" s="256"/>
      <c r="GA10" s="256"/>
      <c r="GB10" s="247" t="s">
        <v>150</v>
      </c>
      <c r="GC10" s="249"/>
      <c r="GD10" s="249"/>
      <c r="GE10" s="249"/>
      <c r="GF10" s="249"/>
      <c r="GG10" s="248"/>
      <c r="GH10" s="247" t="s">
        <v>22</v>
      </c>
      <c r="GI10" s="248"/>
      <c r="GJ10" s="256" t="s">
        <v>23</v>
      </c>
      <c r="GK10" s="256"/>
      <c r="GL10" s="256"/>
      <c r="GM10" s="256"/>
      <c r="GN10" s="256"/>
      <c r="GO10" s="256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</row>
    <row r="11" spans="1:229" ht="23.25" customHeight="1">
      <c r="A11" s="204"/>
      <c r="B11" s="204"/>
      <c r="C11" s="204"/>
      <c r="D11" s="255"/>
      <c r="E11" s="255"/>
      <c r="F11" s="250">
        <v>1</v>
      </c>
      <c r="G11" s="251"/>
      <c r="H11" s="250">
        <v>2</v>
      </c>
      <c r="I11" s="251"/>
      <c r="J11" s="250">
        <v>3</v>
      </c>
      <c r="K11" s="258"/>
      <c r="L11" s="258">
        <v>4</v>
      </c>
      <c r="M11" s="251"/>
      <c r="N11" s="250" t="s">
        <v>24</v>
      </c>
      <c r="O11" s="251"/>
      <c r="P11" s="250">
        <v>5</v>
      </c>
      <c r="Q11" s="251"/>
      <c r="R11" s="250">
        <v>6</v>
      </c>
      <c r="S11" s="251"/>
      <c r="T11" s="250">
        <v>7</v>
      </c>
      <c r="U11" s="251"/>
      <c r="V11" s="250" t="s">
        <v>24</v>
      </c>
      <c r="W11" s="251"/>
      <c r="X11" s="250">
        <v>8</v>
      </c>
      <c r="Y11" s="251"/>
      <c r="Z11" s="250">
        <v>9</v>
      </c>
      <c r="AA11" s="251"/>
      <c r="AB11" s="250">
        <v>10</v>
      </c>
      <c r="AC11" s="251"/>
      <c r="AD11" s="250">
        <v>11</v>
      </c>
      <c r="AE11" s="251"/>
      <c r="AF11" s="250" t="s">
        <v>24</v>
      </c>
      <c r="AG11" s="251"/>
      <c r="AH11" s="250">
        <v>12</v>
      </c>
      <c r="AI11" s="251"/>
      <c r="AJ11" s="250">
        <v>13</v>
      </c>
      <c r="AK11" s="251"/>
      <c r="AL11" s="250">
        <v>14</v>
      </c>
      <c r="AM11" s="251"/>
      <c r="AN11" s="250">
        <v>15</v>
      </c>
      <c r="AO11" s="251"/>
      <c r="AP11" s="250">
        <v>16</v>
      </c>
      <c r="AQ11" s="251"/>
      <c r="AR11" s="250">
        <v>17</v>
      </c>
      <c r="AS11" s="251"/>
      <c r="AT11" s="250" t="s">
        <v>24</v>
      </c>
      <c r="AU11" s="251"/>
      <c r="AV11" s="250">
        <v>18</v>
      </c>
      <c r="AW11" s="251"/>
      <c r="AX11" s="250">
        <v>19</v>
      </c>
      <c r="AY11" s="251"/>
      <c r="AZ11" s="250" t="s">
        <v>24</v>
      </c>
      <c r="BA11" s="251"/>
      <c r="BB11" s="250">
        <v>20</v>
      </c>
      <c r="BC11" s="251"/>
      <c r="BD11" s="250">
        <v>21</v>
      </c>
      <c r="BE11" s="251"/>
      <c r="BF11" s="250">
        <v>22</v>
      </c>
      <c r="BG11" s="251"/>
      <c r="BH11" s="250">
        <v>23</v>
      </c>
      <c r="BI11" s="251"/>
      <c r="BJ11" s="250">
        <v>24</v>
      </c>
      <c r="BK11" s="251"/>
      <c r="BL11" s="250">
        <v>25</v>
      </c>
      <c r="BM11" s="258"/>
      <c r="BN11" s="258">
        <v>26</v>
      </c>
      <c r="BO11" s="251"/>
      <c r="BP11" s="250" t="s">
        <v>24</v>
      </c>
      <c r="BQ11" s="251"/>
      <c r="BR11" s="250">
        <v>27</v>
      </c>
      <c r="BS11" s="251"/>
      <c r="BT11" s="250">
        <v>28</v>
      </c>
      <c r="BU11" s="251"/>
      <c r="BV11" s="250">
        <v>29</v>
      </c>
      <c r="BW11" s="251"/>
      <c r="BX11" s="250" t="s">
        <v>24</v>
      </c>
      <c r="BY11" s="251"/>
      <c r="BZ11" s="250">
        <v>30</v>
      </c>
      <c r="CA11" s="251"/>
      <c r="CB11" s="250">
        <v>31</v>
      </c>
      <c r="CC11" s="251"/>
      <c r="CD11" s="250">
        <v>32</v>
      </c>
      <c r="CE11" s="258"/>
      <c r="CF11" s="258">
        <v>33</v>
      </c>
      <c r="CG11" s="251"/>
      <c r="CH11" s="250" t="s">
        <v>24</v>
      </c>
      <c r="CI11" s="251"/>
      <c r="CJ11" s="250">
        <v>34</v>
      </c>
      <c r="CK11" s="251"/>
      <c r="CL11" s="250">
        <v>35</v>
      </c>
      <c r="CM11" s="251"/>
      <c r="CN11" s="250">
        <v>36</v>
      </c>
      <c r="CO11" s="251"/>
      <c r="CP11" s="250">
        <v>37</v>
      </c>
      <c r="CQ11" s="251"/>
      <c r="CR11" s="250">
        <v>38</v>
      </c>
      <c r="CS11" s="251"/>
      <c r="CT11" s="250">
        <v>39</v>
      </c>
      <c r="CU11" s="251"/>
      <c r="CV11" s="250">
        <v>40</v>
      </c>
      <c r="CW11" s="258"/>
      <c r="CX11" s="258">
        <v>41</v>
      </c>
      <c r="CY11" s="251"/>
      <c r="CZ11" s="250" t="s">
        <v>24</v>
      </c>
      <c r="DA11" s="251"/>
      <c r="DB11" s="250">
        <v>42</v>
      </c>
      <c r="DC11" s="251"/>
      <c r="DD11" s="250">
        <v>43</v>
      </c>
      <c r="DE11" s="251"/>
      <c r="DF11" s="250">
        <v>44</v>
      </c>
      <c r="DG11" s="251"/>
      <c r="DH11" s="250">
        <v>45</v>
      </c>
      <c r="DI11" s="251"/>
      <c r="DJ11" s="250">
        <v>46</v>
      </c>
      <c r="DK11" s="251"/>
      <c r="DL11" s="250">
        <v>47</v>
      </c>
      <c r="DM11" s="251"/>
      <c r="DN11" s="250">
        <v>48</v>
      </c>
      <c r="DO11" s="251"/>
      <c r="DP11" s="250">
        <v>49</v>
      </c>
      <c r="DQ11" s="251"/>
      <c r="DR11" s="250">
        <v>50</v>
      </c>
      <c r="DS11" s="251"/>
      <c r="DT11" s="250">
        <v>51</v>
      </c>
      <c r="DU11" s="251"/>
      <c r="DV11" s="250">
        <v>52</v>
      </c>
      <c r="DW11" s="251"/>
      <c r="DX11" s="250">
        <v>53</v>
      </c>
      <c r="DY11" s="251"/>
      <c r="DZ11" s="250">
        <v>54</v>
      </c>
      <c r="EA11" s="251"/>
      <c r="EB11" s="250">
        <v>55</v>
      </c>
      <c r="EC11" s="251"/>
      <c r="ED11" s="252">
        <v>56</v>
      </c>
      <c r="EE11" s="252"/>
      <c r="EF11" s="252">
        <v>57</v>
      </c>
      <c r="EG11" s="252"/>
      <c r="EH11" s="252">
        <v>58</v>
      </c>
      <c r="EI11" s="252"/>
      <c r="EJ11" s="252">
        <v>59</v>
      </c>
      <c r="EK11" s="252"/>
      <c r="EL11" s="252">
        <v>60</v>
      </c>
      <c r="EM11" s="252"/>
      <c r="EN11" s="252">
        <v>61</v>
      </c>
      <c r="EO11" s="252"/>
      <c r="EP11" s="252">
        <v>62</v>
      </c>
      <c r="EQ11" s="252"/>
      <c r="ER11" s="252">
        <v>63</v>
      </c>
      <c r="ES11" s="252"/>
      <c r="ET11" s="252">
        <v>64</v>
      </c>
      <c r="EU11" s="252"/>
      <c r="EV11" s="250" t="s">
        <v>24</v>
      </c>
      <c r="EW11" s="251"/>
      <c r="EX11" s="250">
        <v>65</v>
      </c>
      <c r="EY11" s="251"/>
      <c r="EZ11" s="250">
        <v>66</v>
      </c>
      <c r="FA11" s="251"/>
      <c r="FB11" s="250" t="s">
        <v>24</v>
      </c>
      <c r="FC11" s="251"/>
      <c r="FD11" s="250">
        <v>67</v>
      </c>
      <c r="FE11" s="251"/>
      <c r="FF11" s="250">
        <v>68</v>
      </c>
      <c r="FG11" s="251"/>
      <c r="FH11" s="250">
        <v>69</v>
      </c>
      <c r="FI11" s="251"/>
      <c r="FJ11" s="250">
        <v>70</v>
      </c>
      <c r="FK11" s="251"/>
      <c r="FL11" s="250">
        <v>71</v>
      </c>
      <c r="FM11" s="251"/>
      <c r="FN11" s="250">
        <v>72</v>
      </c>
      <c r="FO11" s="251"/>
      <c r="FP11" s="250">
        <v>73</v>
      </c>
      <c r="FQ11" s="251"/>
      <c r="FR11" s="250" t="s">
        <v>24</v>
      </c>
      <c r="FS11" s="251"/>
      <c r="FT11" s="250">
        <v>74</v>
      </c>
      <c r="FU11" s="251"/>
      <c r="FV11" s="250">
        <v>75</v>
      </c>
      <c r="FW11" s="251"/>
      <c r="FX11" s="250">
        <v>76</v>
      </c>
      <c r="FY11" s="251"/>
      <c r="FZ11" s="250" t="s">
        <v>24</v>
      </c>
      <c r="GA11" s="251"/>
      <c r="GB11" s="250">
        <v>77</v>
      </c>
      <c r="GC11" s="251"/>
      <c r="GD11" s="250">
        <v>78</v>
      </c>
      <c r="GE11" s="251"/>
      <c r="GF11" s="250" t="s">
        <v>24</v>
      </c>
      <c r="GG11" s="251"/>
      <c r="GH11" s="250">
        <v>79</v>
      </c>
      <c r="GI11" s="251"/>
      <c r="GJ11" s="250">
        <v>80</v>
      </c>
      <c r="GK11" s="251"/>
      <c r="GL11" s="250">
        <v>81</v>
      </c>
      <c r="GM11" s="251"/>
      <c r="GN11" s="250" t="s">
        <v>24</v>
      </c>
      <c r="GO11" s="251"/>
    </row>
    <row r="12" spans="1:229" s="42" customFormat="1" ht="199.5" customHeight="1">
      <c r="A12" s="204"/>
      <c r="B12" s="204"/>
      <c r="C12" s="204"/>
      <c r="D12" s="5" t="s">
        <v>25</v>
      </c>
      <c r="E12" s="5" t="s">
        <v>26</v>
      </c>
      <c r="F12" s="5" t="s">
        <v>27</v>
      </c>
      <c r="G12" s="5" t="s">
        <v>28</v>
      </c>
      <c r="H12" s="5" t="s">
        <v>27</v>
      </c>
      <c r="I12" s="5" t="s">
        <v>28</v>
      </c>
      <c r="J12" s="5" t="s">
        <v>27</v>
      </c>
      <c r="K12" s="5" t="s">
        <v>28</v>
      </c>
      <c r="L12" s="5" t="s">
        <v>27</v>
      </c>
      <c r="M12" s="5" t="s">
        <v>28</v>
      </c>
      <c r="N12" s="5" t="s">
        <v>25</v>
      </c>
      <c r="O12" s="5" t="s">
        <v>26</v>
      </c>
      <c r="P12" s="5" t="s">
        <v>25</v>
      </c>
      <c r="Q12" s="5" t="s">
        <v>26</v>
      </c>
      <c r="R12" s="5" t="s">
        <v>27</v>
      </c>
      <c r="S12" s="5" t="s">
        <v>28</v>
      </c>
      <c r="T12" s="5" t="s">
        <v>27</v>
      </c>
      <c r="U12" s="5" t="s">
        <v>28</v>
      </c>
      <c r="V12" s="5" t="s">
        <v>25</v>
      </c>
      <c r="W12" s="5" t="s">
        <v>26</v>
      </c>
      <c r="X12" s="5" t="s">
        <v>25</v>
      </c>
      <c r="Y12" s="5" t="s">
        <v>26</v>
      </c>
      <c r="Z12" s="5" t="s">
        <v>25</v>
      </c>
      <c r="AA12" s="5" t="s">
        <v>26</v>
      </c>
      <c r="AB12" s="5" t="s">
        <v>27</v>
      </c>
      <c r="AC12" s="5" t="s">
        <v>28</v>
      </c>
      <c r="AD12" s="5" t="s">
        <v>27</v>
      </c>
      <c r="AE12" s="5" t="s">
        <v>28</v>
      </c>
      <c r="AF12" s="5" t="s">
        <v>25</v>
      </c>
      <c r="AG12" s="5" t="s">
        <v>26</v>
      </c>
      <c r="AH12" s="5" t="s">
        <v>27</v>
      </c>
      <c r="AI12" s="5" t="s">
        <v>28</v>
      </c>
      <c r="AJ12" s="5" t="s">
        <v>27</v>
      </c>
      <c r="AK12" s="5" t="s">
        <v>28</v>
      </c>
      <c r="AL12" s="5" t="s">
        <v>27</v>
      </c>
      <c r="AM12" s="5" t="s">
        <v>28</v>
      </c>
      <c r="AN12" s="5" t="s">
        <v>27</v>
      </c>
      <c r="AO12" s="5" t="s">
        <v>28</v>
      </c>
      <c r="AP12" s="5" t="s">
        <v>27</v>
      </c>
      <c r="AQ12" s="5" t="s">
        <v>28</v>
      </c>
      <c r="AR12" s="5" t="s">
        <v>27</v>
      </c>
      <c r="AS12" s="5" t="s">
        <v>28</v>
      </c>
      <c r="AT12" s="5" t="s">
        <v>25</v>
      </c>
      <c r="AU12" s="5" t="s">
        <v>26</v>
      </c>
      <c r="AV12" s="5" t="s">
        <v>27</v>
      </c>
      <c r="AW12" s="5" t="s">
        <v>28</v>
      </c>
      <c r="AX12" s="5" t="s">
        <v>27</v>
      </c>
      <c r="AY12" s="5" t="s">
        <v>28</v>
      </c>
      <c r="AZ12" s="5" t="s">
        <v>25</v>
      </c>
      <c r="BA12" s="5" t="s">
        <v>26</v>
      </c>
      <c r="BB12" s="5" t="s">
        <v>27</v>
      </c>
      <c r="BC12" s="5" t="s">
        <v>28</v>
      </c>
      <c r="BD12" s="5" t="s">
        <v>27</v>
      </c>
      <c r="BE12" s="5" t="s">
        <v>28</v>
      </c>
      <c r="BF12" s="5" t="s">
        <v>27</v>
      </c>
      <c r="BG12" s="5" t="s">
        <v>28</v>
      </c>
      <c r="BH12" s="5" t="s">
        <v>27</v>
      </c>
      <c r="BI12" s="5" t="s">
        <v>28</v>
      </c>
      <c r="BJ12" s="5" t="s">
        <v>27</v>
      </c>
      <c r="BK12" s="5" t="s">
        <v>28</v>
      </c>
      <c r="BL12" s="5" t="s">
        <v>27</v>
      </c>
      <c r="BM12" s="5" t="s">
        <v>28</v>
      </c>
      <c r="BN12" s="5" t="s">
        <v>27</v>
      </c>
      <c r="BO12" s="5" t="s">
        <v>28</v>
      </c>
      <c r="BP12" s="5" t="s">
        <v>25</v>
      </c>
      <c r="BQ12" s="5" t="s">
        <v>26</v>
      </c>
      <c r="BR12" s="5" t="s">
        <v>27</v>
      </c>
      <c r="BS12" s="5" t="s">
        <v>28</v>
      </c>
      <c r="BT12" s="5" t="s">
        <v>27</v>
      </c>
      <c r="BU12" s="5" t="s">
        <v>28</v>
      </c>
      <c r="BV12" s="5" t="s">
        <v>27</v>
      </c>
      <c r="BW12" s="5" t="s">
        <v>28</v>
      </c>
      <c r="BX12" s="5" t="s">
        <v>25</v>
      </c>
      <c r="BY12" s="5" t="s">
        <v>26</v>
      </c>
      <c r="BZ12" s="5" t="s">
        <v>27</v>
      </c>
      <c r="CA12" s="5" t="s">
        <v>28</v>
      </c>
      <c r="CB12" s="5" t="s">
        <v>27</v>
      </c>
      <c r="CC12" s="5" t="s">
        <v>28</v>
      </c>
      <c r="CD12" s="5" t="s">
        <v>27</v>
      </c>
      <c r="CE12" s="5" t="s">
        <v>28</v>
      </c>
      <c r="CF12" s="5" t="s">
        <v>27</v>
      </c>
      <c r="CG12" s="5" t="s">
        <v>28</v>
      </c>
      <c r="CH12" s="5" t="s">
        <v>25</v>
      </c>
      <c r="CI12" s="5" t="s">
        <v>26</v>
      </c>
      <c r="CJ12" s="5" t="s">
        <v>25</v>
      </c>
      <c r="CK12" s="5" t="s">
        <v>26</v>
      </c>
      <c r="CL12" s="5" t="s">
        <v>25</v>
      </c>
      <c r="CM12" s="5" t="s">
        <v>26</v>
      </c>
      <c r="CN12" s="5" t="s">
        <v>25</v>
      </c>
      <c r="CO12" s="5" t="s">
        <v>26</v>
      </c>
      <c r="CP12" s="5" t="s">
        <v>25</v>
      </c>
      <c r="CQ12" s="5" t="s">
        <v>26</v>
      </c>
      <c r="CR12" s="5" t="s">
        <v>25</v>
      </c>
      <c r="CS12" s="5" t="s">
        <v>26</v>
      </c>
      <c r="CT12" s="5" t="s">
        <v>25</v>
      </c>
      <c r="CU12" s="5" t="s">
        <v>26</v>
      </c>
      <c r="CV12" s="5" t="s">
        <v>25</v>
      </c>
      <c r="CW12" s="5" t="s">
        <v>26</v>
      </c>
      <c r="CX12" s="5" t="s">
        <v>25</v>
      </c>
      <c r="CY12" s="5" t="s">
        <v>26</v>
      </c>
      <c r="CZ12" s="5" t="s">
        <v>25</v>
      </c>
      <c r="DA12" s="5" t="s">
        <v>26</v>
      </c>
      <c r="DB12" s="5" t="s">
        <v>25</v>
      </c>
      <c r="DC12" s="5" t="s">
        <v>26</v>
      </c>
      <c r="DD12" s="5" t="s">
        <v>27</v>
      </c>
      <c r="DE12" s="5" t="s">
        <v>28</v>
      </c>
      <c r="DF12" s="5" t="s">
        <v>27</v>
      </c>
      <c r="DG12" s="5" t="s">
        <v>28</v>
      </c>
      <c r="DH12" s="5" t="s">
        <v>27</v>
      </c>
      <c r="DI12" s="5" t="s">
        <v>28</v>
      </c>
      <c r="DJ12" s="5" t="s">
        <v>27</v>
      </c>
      <c r="DK12" s="5" t="s">
        <v>28</v>
      </c>
      <c r="DL12" s="5" t="s">
        <v>27</v>
      </c>
      <c r="DM12" s="5" t="s">
        <v>28</v>
      </c>
      <c r="DN12" s="5" t="s">
        <v>27</v>
      </c>
      <c r="DO12" s="5" t="s">
        <v>28</v>
      </c>
      <c r="DP12" s="5" t="s">
        <v>27</v>
      </c>
      <c r="DQ12" s="5" t="s">
        <v>28</v>
      </c>
      <c r="DR12" s="5" t="s">
        <v>27</v>
      </c>
      <c r="DS12" s="5" t="s">
        <v>28</v>
      </c>
      <c r="DT12" s="5" t="s">
        <v>27</v>
      </c>
      <c r="DU12" s="5" t="s">
        <v>28</v>
      </c>
      <c r="DV12" s="5" t="s">
        <v>27</v>
      </c>
      <c r="DW12" s="5" t="s">
        <v>28</v>
      </c>
      <c r="DX12" s="5" t="s">
        <v>27</v>
      </c>
      <c r="DY12" s="5" t="s">
        <v>28</v>
      </c>
      <c r="DZ12" s="5" t="s">
        <v>27</v>
      </c>
      <c r="EA12" s="5" t="s">
        <v>28</v>
      </c>
      <c r="EB12" s="5" t="s">
        <v>27</v>
      </c>
      <c r="EC12" s="5" t="s">
        <v>28</v>
      </c>
      <c r="ED12" s="5" t="s">
        <v>27</v>
      </c>
      <c r="EE12" s="5" t="s">
        <v>28</v>
      </c>
      <c r="EF12" s="5" t="s">
        <v>27</v>
      </c>
      <c r="EG12" s="5" t="s">
        <v>28</v>
      </c>
      <c r="EH12" s="5" t="s">
        <v>27</v>
      </c>
      <c r="EI12" s="5" t="s">
        <v>28</v>
      </c>
      <c r="EJ12" s="5" t="s">
        <v>27</v>
      </c>
      <c r="EK12" s="5" t="s">
        <v>28</v>
      </c>
      <c r="EL12" s="5" t="s">
        <v>27</v>
      </c>
      <c r="EM12" s="5" t="s">
        <v>28</v>
      </c>
      <c r="EN12" s="5" t="s">
        <v>27</v>
      </c>
      <c r="EO12" s="5" t="s">
        <v>28</v>
      </c>
      <c r="EP12" s="5" t="s">
        <v>27</v>
      </c>
      <c r="EQ12" s="5" t="s">
        <v>28</v>
      </c>
      <c r="ER12" s="5" t="s">
        <v>27</v>
      </c>
      <c r="ES12" s="5" t="s">
        <v>28</v>
      </c>
      <c r="ET12" s="5" t="s">
        <v>27</v>
      </c>
      <c r="EU12" s="5" t="s">
        <v>28</v>
      </c>
      <c r="EV12" s="5" t="s">
        <v>25</v>
      </c>
      <c r="EW12" s="5" t="s">
        <v>26</v>
      </c>
      <c r="EX12" s="5" t="s">
        <v>27</v>
      </c>
      <c r="EY12" s="5" t="s">
        <v>28</v>
      </c>
      <c r="EZ12" s="5" t="s">
        <v>27</v>
      </c>
      <c r="FA12" s="5" t="s">
        <v>28</v>
      </c>
      <c r="FB12" s="5" t="s">
        <v>25</v>
      </c>
      <c r="FC12" s="5" t="s">
        <v>26</v>
      </c>
      <c r="FD12" s="5" t="s">
        <v>27</v>
      </c>
      <c r="FE12" s="5" t="s">
        <v>28</v>
      </c>
      <c r="FF12" s="5" t="s">
        <v>27</v>
      </c>
      <c r="FG12" s="5" t="s">
        <v>28</v>
      </c>
      <c r="FH12" s="5" t="s">
        <v>27</v>
      </c>
      <c r="FI12" s="5" t="s">
        <v>28</v>
      </c>
      <c r="FJ12" s="5" t="s">
        <v>27</v>
      </c>
      <c r="FK12" s="5" t="s">
        <v>28</v>
      </c>
      <c r="FL12" s="5" t="s">
        <v>27</v>
      </c>
      <c r="FM12" s="5" t="s">
        <v>28</v>
      </c>
      <c r="FN12" s="5" t="s">
        <v>27</v>
      </c>
      <c r="FO12" s="5" t="s">
        <v>28</v>
      </c>
      <c r="FP12" s="5" t="s">
        <v>27</v>
      </c>
      <c r="FQ12" s="5" t="s">
        <v>28</v>
      </c>
      <c r="FR12" s="5" t="s">
        <v>25</v>
      </c>
      <c r="FS12" s="5" t="s">
        <v>26</v>
      </c>
      <c r="FT12" s="5" t="s">
        <v>27</v>
      </c>
      <c r="FU12" s="5" t="s">
        <v>28</v>
      </c>
      <c r="FV12" s="5" t="s">
        <v>27</v>
      </c>
      <c r="FW12" s="5" t="s">
        <v>28</v>
      </c>
      <c r="FX12" s="5" t="s">
        <v>27</v>
      </c>
      <c r="FY12" s="5" t="s">
        <v>28</v>
      </c>
      <c r="FZ12" s="5" t="s">
        <v>25</v>
      </c>
      <c r="GA12" s="5" t="s">
        <v>26</v>
      </c>
      <c r="GB12" s="5" t="s">
        <v>27</v>
      </c>
      <c r="GC12" s="5" t="s">
        <v>28</v>
      </c>
      <c r="GD12" s="5" t="s">
        <v>27</v>
      </c>
      <c r="GE12" s="5" t="s">
        <v>28</v>
      </c>
      <c r="GF12" s="5" t="s">
        <v>25</v>
      </c>
      <c r="GG12" s="5" t="s">
        <v>26</v>
      </c>
      <c r="GH12" s="5" t="s">
        <v>25</v>
      </c>
      <c r="GI12" s="5" t="s">
        <v>26</v>
      </c>
      <c r="GJ12" s="5" t="s">
        <v>27</v>
      </c>
      <c r="GK12" s="5" t="s">
        <v>28</v>
      </c>
      <c r="GL12" s="5" t="s">
        <v>27</v>
      </c>
      <c r="GM12" s="5" t="s">
        <v>28</v>
      </c>
      <c r="GN12" s="5" t="s">
        <v>25</v>
      </c>
      <c r="GO12" s="5" t="s">
        <v>26</v>
      </c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</row>
    <row r="13" spans="1:229">
      <c r="A13" s="63">
        <v>630036</v>
      </c>
      <c r="B13" s="86">
        <v>3409</v>
      </c>
      <c r="C13" s="87" t="s">
        <v>155</v>
      </c>
      <c r="D13" s="72">
        <v>16</v>
      </c>
      <c r="E13" s="49">
        <v>4305.3739999999998</v>
      </c>
      <c r="F13" s="72">
        <v>5</v>
      </c>
      <c r="G13" s="83">
        <v>793.63499999999999</v>
      </c>
      <c r="H13" s="72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2">
        <v>5</v>
      </c>
      <c r="O13" s="83">
        <v>793.63499999999999</v>
      </c>
      <c r="P13" s="72">
        <v>0</v>
      </c>
      <c r="Q13" s="83">
        <v>0</v>
      </c>
      <c r="R13" s="72">
        <v>0</v>
      </c>
      <c r="S13" s="83">
        <v>0</v>
      </c>
      <c r="T13" s="72">
        <v>0</v>
      </c>
      <c r="U13" s="83">
        <v>0</v>
      </c>
      <c r="V13" s="82">
        <v>0</v>
      </c>
      <c r="W13" s="83">
        <v>0</v>
      </c>
      <c r="X13" s="72">
        <v>0</v>
      </c>
      <c r="Y13" s="83">
        <v>0</v>
      </c>
      <c r="Z13" s="72">
        <v>0</v>
      </c>
      <c r="AA13" s="83">
        <v>0</v>
      </c>
      <c r="AB13" s="72">
        <v>0</v>
      </c>
      <c r="AC13" s="83">
        <v>0</v>
      </c>
      <c r="AD13" s="72">
        <v>0</v>
      </c>
      <c r="AE13" s="83">
        <v>0</v>
      </c>
      <c r="AF13" s="82">
        <v>0</v>
      </c>
      <c r="AG13" s="83">
        <v>0</v>
      </c>
      <c r="AH13" s="72">
        <v>0</v>
      </c>
      <c r="AI13" s="83">
        <v>0</v>
      </c>
      <c r="AJ13" s="72">
        <v>0</v>
      </c>
      <c r="AK13" s="83">
        <v>0</v>
      </c>
      <c r="AL13" s="72">
        <v>0</v>
      </c>
      <c r="AM13" s="83">
        <v>0</v>
      </c>
      <c r="AN13" s="72">
        <v>0</v>
      </c>
      <c r="AO13" s="83">
        <v>0</v>
      </c>
      <c r="AP13" s="72">
        <v>5</v>
      </c>
      <c r="AQ13" s="83">
        <v>1824.0250000000001</v>
      </c>
      <c r="AR13" s="72">
        <v>0</v>
      </c>
      <c r="AS13" s="83">
        <v>0</v>
      </c>
      <c r="AT13" s="82">
        <v>5</v>
      </c>
      <c r="AU13" s="83">
        <v>1824.0250000000001</v>
      </c>
      <c r="AV13" s="72">
        <v>0</v>
      </c>
      <c r="AW13" s="83">
        <v>0</v>
      </c>
      <c r="AX13" s="72">
        <v>0</v>
      </c>
      <c r="AY13" s="83">
        <v>0</v>
      </c>
      <c r="AZ13" s="82">
        <v>0</v>
      </c>
      <c r="BA13" s="83">
        <v>0</v>
      </c>
      <c r="BB13" s="72">
        <v>0</v>
      </c>
      <c r="BC13" s="83">
        <v>0</v>
      </c>
      <c r="BD13" s="72">
        <v>0</v>
      </c>
      <c r="BE13" s="83">
        <v>0</v>
      </c>
      <c r="BF13" s="72">
        <v>0</v>
      </c>
      <c r="BG13" s="83">
        <v>0</v>
      </c>
      <c r="BH13" s="72">
        <v>0</v>
      </c>
      <c r="BI13" s="83">
        <v>0</v>
      </c>
      <c r="BJ13" s="72">
        <v>0</v>
      </c>
      <c r="BK13" s="83">
        <v>0</v>
      </c>
      <c r="BL13" s="72">
        <v>0</v>
      </c>
      <c r="BM13" s="83">
        <v>0</v>
      </c>
      <c r="BN13" s="72">
        <v>0</v>
      </c>
      <c r="BO13" s="83">
        <v>0</v>
      </c>
      <c r="BP13" s="82">
        <v>0</v>
      </c>
      <c r="BQ13" s="83">
        <v>0</v>
      </c>
      <c r="BR13" s="72">
        <v>0</v>
      </c>
      <c r="BS13" s="83">
        <v>0</v>
      </c>
      <c r="BT13" s="72">
        <v>0</v>
      </c>
      <c r="BU13" s="83">
        <v>0</v>
      </c>
      <c r="BV13" s="72">
        <v>0</v>
      </c>
      <c r="BW13" s="83">
        <v>0</v>
      </c>
      <c r="BX13" s="82">
        <v>0</v>
      </c>
      <c r="BY13" s="83">
        <v>0</v>
      </c>
      <c r="BZ13" s="72">
        <v>0</v>
      </c>
      <c r="CA13" s="83">
        <v>0</v>
      </c>
      <c r="CB13" s="72">
        <v>0</v>
      </c>
      <c r="CC13" s="83">
        <v>0</v>
      </c>
      <c r="CD13" s="72">
        <v>0</v>
      </c>
      <c r="CE13" s="83">
        <v>0</v>
      </c>
      <c r="CF13" s="83">
        <v>0</v>
      </c>
      <c r="CG13" s="83">
        <v>0</v>
      </c>
      <c r="CH13" s="82">
        <v>0</v>
      </c>
      <c r="CI13" s="83">
        <v>0</v>
      </c>
      <c r="CJ13" s="72">
        <v>0</v>
      </c>
      <c r="CK13" s="83">
        <v>0</v>
      </c>
      <c r="CL13" s="72">
        <v>0</v>
      </c>
      <c r="CM13" s="83">
        <v>0</v>
      </c>
      <c r="CN13" s="72">
        <v>0</v>
      </c>
      <c r="CO13" s="83">
        <v>0</v>
      </c>
      <c r="CP13" s="72">
        <v>0</v>
      </c>
      <c r="CQ13" s="83">
        <v>0</v>
      </c>
      <c r="CR13" s="72">
        <v>0</v>
      </c>
      <c r="CS13" s="83">
        <v>0</v>
      </c>
      <c r="CT13" s="72">
        <v>0</v>
      </c>
      <c r="CU13" s="83">
        <v>0</v>
      </c>
      <c r="CV13" s="83">
        <v>0</v>
      </c>
      <c r="CW13" s="83">
        <v>0</v>
      </c>
      <c r="CX13" s="83">
        <v>0</v>
      </c>
      <c r="CY13" s="83">
        <v>0</v>
      </c>
      <c r="CZ13" s="189">
        <v>0</v>
      </c>
      <c r="DA13" s="83">
        <v>0</v>
      </c>
      <c r="DB13" s="72">
        <v>0</v>
      </c>
      <c r="DC13" s="83">
        <v>0</v>
      </c>
      <c r="DD13" s="72">
        <v>0</v>
      </c>
      <c r="DE13" s="83">
        <v>0</v>
      </c>
      <c r="DF13" s="72">
        <v>0</v>
      </c>
      <c r="DG13" s="83">
        <v>0</v>
      </c>
      <c r="DH13" s="72">
        <v>0</v>
      </c>
      <c r="DI13" s="83">
        <v>0</v>
      </c>
      <c r="DJ13" s="72">
        <v>0</v>
      </c>
      <c r="DK13" s="83">
        <v>0</v>
      </c>
      <c r="DL13" s="72">
        <v>0</v>
      </c>
      <c r="DM13" s="83">
        <v>0</v>
      </c>
      <c r="DN13" s="72">
        <v>0</v>
      </c>
      <c r="DO13" s="83">
        <v>0</v>
      </c>
      <c r="DP13" s="72">
        <v>0</v>
      </c>
      <c r="DQ13" s="83">
        <v>0</v>
      </c>
      <c r="DR13" s="72">
        <v>0</v>
      </c>
      <c r="DS13" s="83">
        <v>0</v>
      </c>
      <c r="DT13" s="72">
        <v>0</v>
      </c>
      <c r="DU13" s="83">
        <v>0</v>
      </c>
      <c r="DV13" s="72">
        <v>0</v>
      </c>
      <c r="DW13" s="83">
        <v>0</v>
      </c>
      <c r="DX13" s="72">
        <v>0</v>
      </c>
      <c r="DY13" s="83">
        <v>0</v>
      </c>
      <c r="DZ13" s="72">
        <v>0</v>
      </c>
      <c r="EA13" s="83">
        <v>0</v>
      </c>
      <c r="EB13" s="72">
        <v>0</v>
      </c>
      <c r="EC13" s="83">
        <v>0</v>
      </c>
      <c r="ED13" s="72">
        <v>0</v>
      </c>
      <c r="EE13" s="83">
        <v>0</v>
      </c>
      <c r="EF13" s="72">
        <v>0</v>
      </c>
      <c r="EG13" s="83">
        <v>0</v>
      </c>
      <c r="EH13" s="72">
        <v>0</v>
      </c>
      <c r="EI13" s="83">
        <v>0</v>
      </c>
      <c r="EJ13" s="72">
        <v>0</v>
      </c>
      <c r="EK13" s="83">
        <v>0</v>
      </c>
      <c r="EL13" s="72">
        <v>0</v>
      </c>
      <c r="EM13" s="83">
        <v>0</v>
      </c>
      <c r="EN13" s="83">
        <v>0</v>
      </c>
      <c r="EO13" s="83">
        <v>0</v>
      </c>
      <c r="EP13" s="83">
        <v>0</v>
      </c>
      <c r="EQ13" s="83">
        <v>0</v>
      </c>
      <c r="ER13" s="83">
        <v>0</v>
      </c>
      <c r="ES13" s="83">
        <v>0</v>
      </c>
      <c r="ET13" s="83">
        <v>0</v>
      </c>
      <c r="EU13" s="83">
        <v>0</v>
      </c>
      <c r="EV13" s="82">
        <v>0</v>
      </c>
      <c r="EW13" s="83">
        <v>0</v>
      </c>
      <c r="EX13" s="72">
        <v>0</v>
      </c>
      <c r="EY13" s="83">
        <v>0</v>
      </c>
      <c r="EZ13" s="72">
        <v>0</v>
      </c>
      <c r="FA13" s="83">
        <v>0</v>
      </c>
      <c r="FB13" s="82">
        <v>0</v>
      </c>
      <c r="FC13" s="83">
        <v>0</v>
      </c>
      <c r="FD13" s="72">
        <v>2</v>
      </c>
      <c r="FE13" s="83">
        <v>331.41800000000001</v>
      </c>
      <c r="FF13" s="72">
        <v>4</v>
      </c>
      <c r="FG13" s="83">
        <v>1356.296</v>
      </c>
      <c r="FH13" s="72">
        <v>0</v>
      </c>
      <c r="FI13" s="83">
        <v>0</v>
      </c>
      <c r="FJ13" s="72">
        <v>0</v>
      </c>
      <c r="FK13" s="83">
        <v>0</v>
      </c>
      <c r="FL13" s="72">
        <v>0</v>
      </c>
      <c r="FM13" s="83">
        <v>0</v>
      </c>
      <c r="FN13" s="83">
        <v>0</v>
      </c>
      <c r="FO13" s="83">
        <v>0</v>
      </c>
      <c r="FP13" s="83">
        <v>0</v>
      </c>
      <c r="FQ13" s="83">
        <v>0</v>
      </c>
      <c r="FR13" s="82">
        <v>6</v>
      </c>
      <c r="FS13" s="83">
        <v>1687.7139999999999</v>
      </c>
      <c r="FT13" s="72">
        <v>0</v>
      </c>
      <c r="FU13" s="83">
        <v>0</v>
      </c>
      <c r="FV13" s="72">
        <v>0</v>
      </c>
      <c r="FW13" s="83">
        <v>0</v>
      </c>
      <c r="FX13" s="83">
        <v>0</v>
      </c>
      <c r="FY13" s="83">
        <v>0</v>
      </c>
      <c r="FZ13" s="82">
        <v>0</v>
      </c>
      <c r="GA13" s="83">
        <v>0</v>
      </c>
      <c r="GB13" s="72">
        <v>0</v>
      </c>
      <c r="GC13" s="83">
        <v>0</v>
      </c>
      <c r="GD13" s="72">
        <v>0</v>
      </c>
      <c r="GE13" s="83">
        <v>0</v>
      </c>
      <c r="GF13" s="82">
        <v>0</v>
      </c>
      <c r="GG13" s="83">
        <v>0</v>
      </c>
      <c r="GH13" s="72">
        <v>0</v>
      </c>
      <c r="GI13" s="83">
        <v>0</v>
      </c>
      <c r="GJ13" s="72">
        <v>0</v>
      </c>
      <c r="GK13" s="83">
        <v>0</v>
      </c>
      <c r="GL13" s="72">
        <v>0</v>
      </c>
      <c r="GM13" s="83">
        <v>0</v>
      </c>
      <c r="GN13" s="82">
        <v>0</v>
      </c>
      <c r="GO13" s="83">
        <v>0</v>
      </c>
    </row>
    <row r="14" spans="1:229">
      <c r="A14" s="63">
        <v>630044</v>
      </c>
      <c r="B14" s="86">
        <v>4018</v>
      </c>
      <c r="C14" s="88" t="s">
        <v>95</v>
      </c>
      <c r="D14" s="72">
        <v>67</v>
      </c>
      <c r="E14" s="49">
        <v>10210.737000000001</v>
      </c>
      <c r="F14" s="72">
        <v>0</v>
      </c>
      <c r="G14" s="83">
        <v>0</v>
      </c>
      <c r="H14" s="72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2">
        <v>0</v>
      </c>
      <c r="O14" s="83">
        <v>0</v>
      </c>
      <c r="P14" s="72">
        <v>0</v>
      </c>
      <c r="Q14" s="83">
        <v>0</v>
      </c>
      <c r="R14" s="72">
        <v>0</v>
      </c>
      <c r="S14" s="83">
        <v>0</v>
      </c>
      <c r="T14" s="72">
        <v>0</v>
      </c>
      <c r="U14" s="83">
        <v>0</v>
      </c>
      <c r="V14" s="82">
        <v>0</v>
      </c>
      <c r="W14" s="83">
        <v>0</v>
      </c>
      <c r="X14" s="72">
        <v>0</v>
      </c>
      <c r="Y14" s="83">
        <v>0</v>
      </c>
      <c r="Z14" s="72">
        <v>0</v>
      </c>
      <c r="AA14" s="83">
        <v>0</v>
      </c>
      <c r="AB14" s="72">
        <v>0</v>
      </c>
      <c r="AC14" s="83">
        <v>0</v>
      </c>
      <c r="AD14" s="72">
        <v>0</v>
      </c>
      <c r="AE14" s="83">
        <v>0</v>
      </c>
      <c r="AF14" s="82">
        <v>0</v>
      </c>
      <c r="AG14" s="83">
        <v>0</v>
      </c>
      <c r="AH14" s="72">
        <v>0</v>
      </c>
      <c r="AI14" s="83">
        <v>0</v>
      </c>
      <c r="AJ14" s="72">
        <v>0</v>
      </c>
      <c r="AK14" s="83">
        <v>0</v>
      </c>
      <c r="AL14" s="72">
        <v>0</v>
      </c>
      <c r="AM14" s="83">
        <v>0</v>
      </c>
      <c r="AN14" s="72">
        <v>3</v>
      </c>
      <c r="AO14" s="83">
        <v>841.01700000000005</v>
      </c>
      <c r="AP14" s="72">
        <v>0</v>
      </c>
      <c r="AQ14" s="83">
        <v>0</v>
      </c>
      <c r="AR14" s="72">
        <v>0</v>
      </c>
      <c r="AS14" s="83">
        <v>0</v>
      </c>
      <c r="AT14" s="82">
        <v>3</v>
      </c>
      <c r="AU14" s="83">
        <v>841.01700000000005</v>
      </c>
      <c r="AV14" s="72">
        <v>0</v>
      </c>
      <c r="AW14" s="83">
        <v>0</v>
      </c>
      <c r="AX14" s="72">
        <v>0</v>
      </c>
      <c r="AY14" s="83">
        <v>0</v>
      </c>
      <c r="AZ14" s="82">
        <v>0</v>
      </c>
      <c r="BA14" s="83">
        <v>0</v>
      </c>
      <c r="BB14" s="72">
        <v>0</v>
      </c>
      <c r="BC14" s="83">
        <v>0</v>
      </c>
      <c r="BD14" s="72">
        <v>0</v>
      </c>
      <c r="BE14" s="83">
        <v>0</v>
      </c>
      <c r="BF14" s="72">
        <v>0</v>
      </c>
      <c r="BG14" s="83">
        <v>0</v>
      </c>
      <c r="BH14" s="72">
        <v>0</v>
      </c>
      <c r="BI14" s="83">
        <v>0</v>
      </c>
      <c r="BJ14" s="72">
        <v>0</v>
      </c>
      <c r="BK14" s="83">
        <v>0</v>
      </c>
      <c r="BL14" s="72">
        <v>0</v>
      </c>
      <c r="BM14" s="83">
        <v>0</v>
      </c>
      <c r="BN14" s="72">
        <v>0</v>
      </c>
      <c r="BO14" s="83">
        <v>0</v>
      </c>
      <c r="BP14" s="82">
        <v>0</v>
      </c>
      <c r="BQ14" s="83">
        <v>0</v>
      </c>
      <c r="BR14" s="72">
        <v>0</v>
      </c>
      <c r="BS14" s="83">
        <v>0</v>
      </c>
      <c r="BT14" s="72">
        <v>0</v>
      </c>
      <c r="BU14" s="83">
        <v>0</v>
      </c>
      <c r="BV14" s="72">
        <v>0</v>
      </c>
      <c r="BW14" s="83">
        <v>0</v>
      </c>
      <c r="BX14" s="82">
        <v>0</v>
      </c>
      <c r="BY14" s="83">
        <v>0</v>
      </c>
      <c r="BZ14" s="72">
        <v>0</v>
      </c>
      <c r="CA14" s="83">
        <v>0</v>
      </c>
      <c r="CB14" s="72">
        <v>0</v>
      </c>
      <c r="CC14" s="83">
        <v>0</v>
      </c>
      <c r="CD14" s="72">
        <v>0</v>
      </c>
      <c r="CE14" s="83">
        <v>0</v>
      </c>
      <c r="CF14" s="83">
        <v>0</v>
      </c>
      <c r="CG14" s="83">
        <v>0</v>
      </c>
      <c r="CH14" s="82">
        <v>0</v>
      </c>
      <c r="CI14" s="83">
        <v>0</v>
      </c>
      <c r="CJ14" s="72">
        <v>0</v>
      </c>
      <c r="CK14" s="83">
        <v>0</v>
      </c>
      <c r="CL14" s="72">
        <v>0</v>
      </c>
      <c r="CM14" s="83">
        <v>0</v>
      </c>
      <c r="CN14" s="72">
        <v>0</v>
      </c>
      <c r="CO14" s="83">
        <v>0</v>
      </c>
      <c r="CP14" s="72">
        <v>20</v>
      </c>
      <c r="CQ14" s="83">
        <v>4212.26</v>
      </c>
      <c r="CR14" s="72">
        <v>0</v>
      </c>
      <c r="CS14" s="83">
        <v>0</v>
      </c>
      <c r="CT14" s="72">
        <v>0</v>
      </c>
      <c r="CU14" s="83">
        <v>0</v>
      </c>
      <c r="CV14" s="83">
        <v>0</v>
      </c>
      <c r="CW14" s="83">
        <v>0</v>
      </c>
      <c r="CX14" s="83">
        <v>0</v>
      </c>
      <c r="CY14" s="83">
        <v>0</v>
      </c>
      <c r="CZ14" s="189">
        <v>20</v>
      </c>
      <c r="DA14" s="83">
        <v>4212.26</v>
      </c>
      <c r="DB14" s="72">
        <v>0</v>
      </c>
      <c r="DC14" s="83">
        <v>0</v>
      </c>
      <c r="DD14" s="72">
        <v>0</v>
      </c>
      <c r="DE14" s="83">
        <v>0</v>
      </c>
      <c r="DF14" s="72">
        <v>0</v>
      </c>
      <c r="DG14" s="83">
        <v>0</v>
      </c>
      <c r="DH14" s="72">
        <v>0</v>
      </c>
      <c r="DI14" s="83">
        <v>0</v>
      </c>
      <c r="DJ14" s="72">
        <v>0</v>
      </c>
      <c r="DK14" s="83">
        <v>0</v>
      </c>
      <c r="DL14" s="72">
        <v>0</v>
      </c>
      <c r="DM14" s="83">
        <v>0</v>
      </c>
      <c r="DN14" s="72">
        <v>0</v>
      </c>
      <c r="DO14" s="83">
        <v>0</v>
      </c>
      <c r="DP14" s="72">
        <v>0</v>
      </c>
      <c r="DQ14" s="83">
        <v>0</v>
      </c>
      <c r="DR14" s="72">
        <v>0</v>
      </c>
      <c r="DS14" s="83">
        <v>0</v>
      </c>
      <c r="DT14" s="72">
        <v>0</v>
      </c>
      <c r="DU14" s="83">
        <v>0</v>
      </c>
      <c r="DV14" s="72">
        <v>0</v>
      </c>
      <c r="DW14" s="83">
        <v>0</v>
      </c>
      <c r="DX14" s="72">
        <v>0</v>
      </c>
      <c r="DY14" s="83">
        <v>0</v>
      </c>
      <c r="DZ14" s="72">
        <v>0</v>
      </c>
      <c r="EA14" s="83">
        <v>0</v>
      </c>
      <c r="EB14" s="72">
        <v>0</v>
      </c>
      <c r="EC14" s="83">
        <v>0</v>
      </c>
      <c r="ED14" s="72">
        <v>0</v>
      </c>
      <c r="EE14" s="83">
        <v>0</v>
      </c>
      <c r="EF14" s="72">
        <v>0</v>
      </c>
      <c r="EG14" s="83">
        <v>0</v>
      </c>
      <c r="EH14" s="72">
        <v>0</v>
      </c>
      <c r="EI14" s="83">
        <v>0</v>
      </c>
      <c r="EJ14" s="72">
        <v>0</v>
      </c>
      <c r="EK14" s="83">
        <v>0</v>
      </c>
      <c r="EL14" s="72">
        <v>0</v>
      </c>
      <c r="EM14" s="83">
        <v>0</v>
      </c>
      <c r="EN14" s="83">
        <v>0</v>
      </c>
      <c r="EO14" s="83">
        <v>0</v>
      </c>
      <c r="EP14" s="83">
        <v>0</v>
      </c>
      <c r="EQ14" s="83">
        <v>0</v>
      </c>
      <c r="ER14" s="83">
        <v>0</v>
      </c>
      <c r="ES14" s="83">
        <v>0</v>
      </c>
      <c r="ET14" s="83">
        <v>0</v>
      </c>
      <c r="EU14" s="83">
        <v>0</v>
      </c>
      <c r="EV14" s="82">
        <v>0</v>
      </c>
      <c r="EW14" s="83">
        <v>0</v>
      </c>
      <c r="EX14" s="72">
        <v>0</v>
      </c>
      <c r="EY14" s="83">
        <v>0</v>
      </c>
      <c r="EZ14" s="72">
        <v>0</v>
      </c>
      <c r="FA14" s="83">
        <v>0</v>
      </c>
      <c r="FB14" s="82">
        <v>0</v>
      </c>
      <c r="FC14" s="83">
        <v>0</v>
      </c>
      <c r="FD14" s="72">
        <v>0</v>
      </c>
      <c r="FE14" s="83">
        <v>0</v>
      </c>
      <c r="FF14" s="72">
        <v>0</v>
      </c>
      <c r="FG14" s="83">
        <v>0</v>
      </c>
      <c r="FH14" s="72">
        <v>0</v>
      </c>
      <c r="FI14" s="83">
        <v>0</v>
      </c>
      <c r="FJ14" s="72">
        <v>0</v>
      </c>
      <c r="FK14" s="83">
        <v>0</v>
      </c>
      <c r="FL14" s="72">
        <v>0</v>
      </c>
      <c r="FM14" s="83">
        <v>0</v>
      </c>
      <c r="FN14" s="83">
        <v>0</v>
      </c>
      <c r="FO14" s="83">
        <v>0</v>
      </c>
      <c r="FP14" s="83">
        <v>0</v>
      </c>
      <c r="FQ14" s="83">
        <v>0</v>
      </c>
      <c r="FR14" s="82">
        <v>0</v>
      </c>
      <c r="FS14" s="83">
        <v>0</v>
      </c>
      <c r="FT14" s="72">
        <v>44</v>
      </c>
      <c r="FU14" s="83">
        <v>5157.46</v>
      </c>
      <c r="FV14" s="72">
        <v>0</v>
      </c>
      <c r="FW14" s="83">
        <v>0</v>
      </c>
      <c r="FX14" s="83">
        <v>0</v>
      </c>
      <c r="FY14" s="83">
        <v>0</v>
      </c>
      <c r="FZ14" s="82">
        <v>44</v>
      </c>
      <c r="GA14" s="83">
        <v>5157.46</v>
      </c>
      <c r="GB14" s="72">
        <v>0</v>
      </c>
      <c r="GC14" s="83">
        <v>0</v>
      </c>
      <c r="GD14" s="72">
        <v>0</v>
      </c>
      <c r="GE14" s="83">
        <v>0</v>
      </c>
      <c r="GF14" s="82">
        <v>0</v>
      </c>
      <c r="GG14" s="83">
        <v>0</v>
      </c>
      <c r="GH14" s="72">
        <v>0</v>
      </c>
      <c r="GI14" s="83">
        <v>0</v>
      </c>
      <c r="GJ14" s="72">
        <v>0</v>
      </c>
      <c r="GK14" s="83">
        <v>0</v>
      </c>
      <c r="GL14" s="72">
        <v>0</v>
      </c>
      <c r="GM14" s="83">
        <v>0</v>
      </c>
      <c r="GN14" s="82">
        <v>0</v>
      </c>
      <c r="GO14" s="83">
        <v>0</v>
      </c>
    </row>
    <row r="15" spans="1:229">
      <c r="A15" s="63">
        <v>630047</v>
      </c>
      <c r="B15" s="86">
        <v>4021</v>
      </c>
      <c r="C15" s="87" t="s">
        <v>30</v>
      </c>
      <c r="D15" s="72">
        <v>1647</v>
      </c>
      <c r="E15" s="49">
        <v>334811.08700000006</v>
      </c>
      <c r="F15" s="72">
        <v>0</v>
      </c>
      <c r="G15" s="83">
        <v>0</v>
      </c>
      <c r="H15" s="72">
        <v>10</v>
      </c>
      <c r="I15" s="83">
        <v>2416.73</v>
      </c>
      <c r="J15" s="83">
        <v>0</v>
      </c>
      <c r="K15" s="83">
        <v>0</v>
      </c>
      <c r="L15" s="83">
        <v>0</v>
      </c>
      <c r="M15" s="83">
        <v>0</v>
      </c>
      <c r="N15" s="82">
        <v>10</v>
      </c>
      <c r="O15" s="83">
        <v>2416.73</v>
      </c>
      <c r="P15" s="72">
        <v>0</v>
      </c>
      <c r="Q15" s="83">
        <v>0</v>
      </c>
      <c r="R15" s="72">
        <v>0</v>
      </c>
      <c r="S15" s="83">
        <v>0</v>
      </c>
      <c r="T15" s="72">
        <v>0</v>
      </c>
      <c r="U15" s="83">
        <v>0</v>
      </c>
      <c r="V15" s="82">
        <v>0</v>
      </c>
      <c r="W15" s="83">
        <v>0</v>
      </c>
      <c r="X15" s="72">
        <v>0</v>
      </c>
      <c r="Y15" s="83">
        <v>0</v>
      </c>
      <c r="Z15" s="72">
        <v>0</v>
      </c>
      <c r="AA15" s="83">
        <v>0</v>
      </c>
      <c r="AB15" s="72">
        <v>0</v>
      </c>
      <c r="AC15" s="83">
        <v>0</v>
      </c>
      <c r="AD15" s="72">
        <v>0</v>
      </c>
      <c r="AE15" s="83">
        <v>0</v>
      </c>
      <c r="AF15" s="82">
        <v>0</v>
      </c>
      <c r="AG15" s="83">
        <v>0</v>
      </c>
      <c r="AH15" s="72">
        <v>35</v>
      </c>
      <c r="AI15" s="83">
        <v>7001.2950000000001</v>
      </c>
      <c r="AJ15" s="72">
        <v>0</v>
      </c>
      <c r="AK15" s="83">
        <v>0</v>
      </c>
      <c r="AL15" s="72">
        <v>5</v>
      </c>
      <c r="AM15" s="83">
        <v>975.875</v>
      </c>
      <c r="AN15" s="72">
        <v>0</v>
      </c>
      <c r="AO15" s="83">
        <v>0</v>
      </c>
      <c r="AP15" s="72">
        <v>25</v>
      </c>
      <c r="AQ15" s="83">
        <v>9120.125</v>
      </c>
      <c r="AR15" s="72">
        <v>0</v>
      </c>
      <c r="AS15" s="83">
        <v>0</v>
      </c>
      <c r="AT15" s="82">
        <v>65</v>
      </c>
      <c r="AU15" s="83">
        <v>17097.294999999998</v>
      </c>
      <c r="AV15" s="72">
        <v>0</v>
      </c>
      <c r="AW15" s="83">
        <v>0</v>
      </c>
      <c r="AX15" s="72">
        <v>0</v>
      </c>
      <c r="AY15" s="83">
        <v>0</v>
      </c>
      <c r="AZ15" s="82">
        <v>0</v>
      </c>
      <c r="BA15" s="83">
        <v>0</v>
      </c>
      <c r="BB15" s="72">
        <v>0</v>
      </c>
      <c r="BC15" s="83">
        <v>0</v>
      </c>
      <c r="BD15" s="72">
        <v>0</v>
      </c>
      <c r="BE15" s="83">
        <v>0</v>
      </c>
      <c r="BF15" s="72">
        <v>0</v>
      </c>
      <c r="BG15" s="83">
        <v>0</v>
      </c>
      <c r="BH15" s="72">
        <v>0</v>
      </c>
      <c r="BI15" s="83">
        <v>0</v>
      </c>
      <c r="BJ15" s="72">
        <v>0</v>
      </c>
      <c r="BK15" s="83">
        <v>0</v>
      </c>
      <c r="BL15" s="72">
        <v>0</v>
      </c>
      <c r="BM15" s="83">
        <v>0</v>
      </c>
      <c r="BN15" s="72">
        <v>0</v>
      </c>
      <c r="BO15" s="83">
        <v>0</v>
      </c>
      <c r="BP15" s="82">
        <v>0</v>
      </c>
      <c r="BQ15" s="83">
        <v>0</v>
      </c>
      <c r="BR15" s="72">
        <v>0</v>
      </c>
      <c r="BS15" s="83">
        <v>0</v>
      </c>
      <c r="BT15" s="72">
        <v>0</v>
      </c>
      <c r="BU15" s="83">
        <v>0</v>
      </c>
      <c r="BV15" s="72">
        <v>0</v>
      </c>
      <c r="BW15" s="83">
        <v>0</v>
      </c>
      <c r="BX15" s="82">
        <v>0</v>
      </c>
      <c r="BY15" s="83">
        <v>0</v>
      </c>
      <c r="BZ15" s="72">
        <v>0</v>
      </c>
      <c r="CA15" s="83">
        <v>0</v>
      </c>
      <c r="CB15" s="72">
        <v>0</v>
      </c>
      <c r="CC15" s="83">
        <v>0</v>
      </c>
      <c r="CD15" s="72">
        <v>0</v>
      </c>
      <c r="CE15" s="83">
        <v>0</v>
      </c>
      <c r="CF15" s="83">
        <v>0</v>
      </c>
      <c r="CG15" s="83">
        <v>0</v>
      </c>
      <c r="CH15" s="82">
        <v>0</v>
      </c>
      <c r="CI15" s="83">
        <v>0</v>
      </c>
      <c r="CJ15" s="72">
        <v>0</v>
      </c>
      <c r="CK15" s="83">
        <v>0</v>
      </c>
      <c r="CL15" s="72">
        <v>0</v>
      </c>
      <c r="CM15" s="83">
        <v>0</v>
      </c>
      <c r="CN15" s="72">
        <v>0</v>
      </c>
      <c r="CO15" s="83">
        <v>0</v>
      </c>
      <c r="CP15" s="72">
        <v>0</v>
      </c>
      <c r="CQ15" s="83">
        <v>0</v>
      </c>
      <c r="CR15" s="72">
        <v>0</v>
      </c>
      <c r="CS15" s="83">
        <v>0</v>
      </c>
      <c r="CT15" s="72">
        <v>0</v>
      </c>
      <c r="CU15" s="83">
        <v>0</v>
      </c>
      <c r="CV15" s="83">
        <v>0</v>
      </c>
      <c r="CW15" s="83">
        <v>0</v>
      </c>
      <c r="CX15" s="83">
        <v>0</v>
      </c>
      <c r="CY15" s="83">
        <v>0</v>
      </c>
      <c r="CZ15" s="189">
        <v>0</v>
      </c>
      <c r="DA15" s="83">
        <v>0</v>
      </c>
      <c r="DB15" s="72">
        <v>0</v>
      </c>
      <c r="DC15" s="83">
        <v>0</v>
      </c>
      <c r="DD15" s="72">
        <v>352</v>
      </c>
      <c r="DE15" s="83">
        <v>70091.648000000001</v>
      </c>
      <c r="DF15" s="72">
        <v>155</v>
      </c>
      <c r="DG15" s="83">
        <v>35668.754999999997</v>
      </c>
      <c r="DH15" s="72">
        <v>30</v>
      </c>
      <c r="DI15" s="83">
        <v>7825.11</v>
      </c>
      <c r="DJ15" s="72">
        <v>339</v>
      </c>
      <c r="DK15" s="83">
        <v>50162.508000000002</v>
      </c>
      <c r="DL15" s="72">
        <v>155</v>
      </c>
      <c r="DM15" s="83">
        <v>27747.014999999999</v>
      </c>
      <c r="DN15" s="72">
        <v>25</v>
      </c>
      <c r="DO15" s="83">
        <v>5571.9</v>
      </c>
      <c r="DP15" s="72">
        <v>140</v>
      </c>
      <c r="DQ15" s="83">
        <v>19177.48</v>
      </c>
      <c r="DR15" s="72">
        <v>45</v>
      </c>
      <c r="DS15" s="83">
        <v>7318.8</v>
      </c>
      <c r="DT15" s="72">
        <v>16</v>
      </c>
      <c r="DU15" s="83">
        <v>3233.0720000000001</v>
      </c>
      <c r="DV15" s="72">
        <v>0</v>
      </c>
      <c r="DW15" s="83">
        <v>0</v>
      </c>
      <c r="DX15" s="72">
        <v>0</v>
      </c>
      <c r="DY15" s="83">
        <v>0</v>
      </c>
      <c r="DZ15" s="72">
        <v>0</v>
      </c>
      <c r="EA15" s="83">
        <v>0</v>
      </c>
      <c r="EB15" s="72">
        <v>100</v>
      </c>
      <c r="EC15" s="83">
        <v>17101.099999999999</v>
      </c>
      <c r="ED15" s="72">
        <v>0</v>
      </c>
      <c r="EE15" s="83">
        <v>0</v>
      </c>
      <c r="EF15" s="72">
        <v>150</v>
      </c>
      <c r="EG15" s="83">
        <v>38420.25</v>
      </c>
      <c r="EH15" s="72">
        <v>30</v>
      </c>
      <c r="EI15" s="83">
        <v>24360.39</v>
      </c>
      <c r="EJ15" s="72">
        <v>2</v>
      </c>
      <c r="EK15" s="83">
        <v>890.79200000000003</v>
      </c>
      <c r="EL15" s="72">
        <v>0</v>
      </c>
      <c r="EM15" s="83">
        <v>0</v>
      </c>
      <c r="EN15" s="83">
        <v>0</v>
      </c>
      <c r="EO15" s="83">
        <v>0</v>
      </c>
      <c r="EP15" s="83">
        <v>0</v>
      </c>
      <c r="EQ15" s="83">
        <v>0</v>
      </c>
      <c r="ER15" s="83">
        <v>0</v>
      </c>
      <c r="ES15" s="83">
        <v>0</v>
      </c>
      <c r="ET15" s="83">
        <v>0</v>
      </c>
      <c r="EU15" s="83">
        <v>0</v>
      </c>
      <c r="EV15" s="82">
        <v>1539</v>
      </c>
      <c r="EW15" s="83">
        <v>307568.82000000007</v>
      </c>
      <c r="EX15" s="72">
        <v>0</v>
      </c>
      <c r="EY15" s="83">
        <v>0</v>
      </c>
      <c r="EZ15" s="72">
        <v>0</v>
      </c>
      <c r="FA15" s="83">
        <v>0</v>
      </c>
      <c r="FB15" s="82">
        <v>0</v>
      </c>
      <c r="FC15" s="83">
        <v>0</v>
      </c>
      <c r="FD15" s="72">
        <v>10</v>
      </c>
      <c r="FE15" s="83">
        <v>1657.09</v>
      </c>
      <c r="FF15" s="72">
        <v>8</v>
      </c>
      <c r="FG15" s="83">
        <v>2712.5920000000001</v>
      </c>
      <c r="FH15" s="72">
        <v>0</v>
      </c>
      <c r="FI15" s="83">
        <v>0</v>
      </c>
      <c r="FJ15" s="72">
        <v>5</v>
      </c>
      <c r="FK15" s="83">
        <v>1312.75</v>
      </c>
      <c r="FL15" s="72">
        <v>0</v>
      </c>
      <c r="FM15" s="83">
        <v>0</v>
      </c>
      <c r="FN15" s="83">
        <v>0</v>
      </c>
      <c r="FO15" s="83">
        <v>0</v>
      </c>
      <c r="FP15" s="83">
        <v>0</v>
      </c>
      <c r="FQ15" s="83">
        <v>0</v>
      </c>
      <c r="FR15" s="82">
        <v>23</v>
      </c>
      <c r="FS15" s="83">
        <v>5682.4319999999998</v>
      </c>
      <c r="FT15" s="72">
        <v>0</v>
      </c>
      <c r="FU15" s="83">
        <v>0</v>
      </c>
      <c r="FV15" s="72">
        <v>0</v>
      </c>
      <c r="FW15" s="83">
        <v>0</v>
      </c>
      <c r="FX15" s="83">
        <v>0</v>
      </c>
      <c r="FY15" s="83">
        <v>0</v>
      </c>
      <c r="FZ15" s="82">
        <v>0</v>
      </c>
      <c r="GA15" s="83">
        <v>0</v>
      </c>
      <c r="GB15" s="72">
        <v>10</v>
      </c>
      <c r="GC15" s="83">
        <v>2045.81</v>
      </c>
      <c r="GD15" s="72">
        <v>0</v>
      </c>
      <c r="GE15" s="83">
        <v>0</v>
      </c>
      <c r="GF15" s="82">
        <v>10</v>
      </c>
      <c r="GG15" s="83">
        <v>2045.81</v>
      </c>
      <c r="GH15" s="72">
        <v>0</v>
      </c>
      <c r="GI15" s="83">
        <v>0</v>
      </c>
      <c r="GJ15" s="72">
        <v>0</v>
      </c>
      <c r="GK15" s="83">
        <v>0</v>
      </c>
      <c r="GL15" s="72">
        <v>0</v>
      </c>
      <c r="GM15" s="83">
        <v>0</v>
      </c>
      <c r="GN15" s="82">
        <v>0</v>
      </c>
      <c r="GO15" s="83">
        <v>0</v>
      </c>
    </row>
    <row r="16" spans="1:229">
      <c r="A16" s="63">
        <v>630048</v>
      </c>
      <c r="B16" s="86">
        <v>4022</v>
      </c>
      <c r="C16" s="87" t="s">
        <v>159</v>
      </c>
      <c r="D16" s="72">
        <v>36</v>
      </c>
      <c r="E16" s="49">
        <v>5412.9609999999993</v>
      </c>
      <c r="F16" s="72">
        <v>7</v>
      </c>
      <c r="G16" s="83">
        <v>1111.0889999999999</v>
      </c>
      <c r="H16" s="72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2">
        <v>7</v>
      </c>
      <c r="O16" s="83">
        <v>1111.0889999999999</v>
      </c>
      <c r="P16" s="72">
        <v>0</v>
      </c>
      <c r="Q16" s="83">
        <v>0</v>
      </c>
      <c r="R16" s="72">
        <v>0</v>
      </c>
      <c r="S16" s="83">
        <v>0</v>
      </c>
      <c r="T16" s="72">
        <v>0</v>
      </c>
      <c r="U16" s="83">
        <v>0</v>
      </c>
      <c r="V16" s="82">
        <v>0</v>
      </c>
      <c r="W16" s="83">
        <v>0</v>
      </c>
      <c r="X16" s="72">
        <v>0</v>
      </c>
      <c r="Y16" s="83">
        <v>0</v>
      </c>
      <c r="Z16" s="72">
        <v>0</v>
      </c>
      <c r="AA16" s="83">
        <v>0</v>
      </c>
      <c r="AB16" s="72">
        <v>0</v>
      </c>
      <c r="AC16" s="83">
        <v>0</v>
      </c>
      <c r="AD16" s="72">
        <v>0</v>
      </c>
      <c r="AE16" s="83">
        <v>0</v>
      </c>
      <c r="AF16" s="82">
        <v>0</v>
      </c>
      <c r="AG16" s="83">
        <v>0</v>
      </c>
      <c r="AH16" s="72">
        <v>0</v>
      </c>
      <c r="AI16" s="83">
        <v>0</v>
      </c>
      <c r="AJ16" s="72">
        <v>0</v>
      </c>
      <c r="AK16" s="83">
        <v>0</v>
      </c>
      <c r="AL16" s="72">
        <v>0</v>
      </c>
      <c r="AM16" s="83">
        <v>0</v>
      </c>
      <c r="AN16" s="72">
        <v>0</v>
      </c>
      <c r="AO16" s="83">
        <v>0</v>
      </c>
      <c r="AP16" s="72">
        <v>0</v>
      </c>
      <c r="AQ16" s="83">
        <v>0</v>
      </c>
      <c r="AR16" s="72">
        <v>0</v>
      </c>
      <c r="AS16" s="83">
        <v>0</v>
      </c>
      <c r="AT16" s="82">
        <v>0</v>
      </c>
      <c r="AU16" s="83">
        <v>0</v>
      </c>
      <c r="AV16" s="72">
        <v>0</v>
      </c>
      <c r="AW16" s="83">
        <v>0</v>
      </c>
      <c r="AX16" s="72">
        <v>0</v>
      </c>
      <c r="AY16" s="83">
        <v>0</v>
      </c>
      <c r="AZ16" s="82">
        <v>0</v>
      </c>
      <c r="BA16" s="83">
        <v>0</v>
      </c>
      <c r="BB16" s="72">
        <v>0</v>
      </c>
      <c r="BC16" s="83">
        <v>0</v>
      </c>
      <c r="BD16" s="72">
        <v>0</v>
      </c>
      <c r="BE16" s="83">
        <v>0</v>
      </c>
      <c r="BF16" s="72">
        <v>0</v>
      </c>
      <c r="BG16" s="83">
        <v>0</v>
      </c>
      <c r="BH16" s="72">
        <v>0</v>
      </c>
      <c r="BI16" s="83">
        <v>0</v>
      </c>
      <c r="BJ16" s="72">
        <v>0</v>
      </c>
      <c r="BK16" s="83">
        <v>0</v>
      </c>
      <c r="BL16" s="72">
        <v>0</v>
      </c>
      <c r="BM16" s="83">
        <v>0</v>
      </c>
      <c r="BN16" s="72">
        <v>0</v>
      </c>
      <c r="BO16" s="83">
        <v>0</v>
      </c>
      <c r="BP16" s="82">
        <v>0</v>
      </c>
      <c r="BQ16" s="83">
        <v>0</v>
      </c>
      <c r="BR16" s="72">
        <v>0</v>
      </c>
      <c r="BS16" s="83">
        <v>0</v>
      </c>
      <c r="BT16" s="72">
        <v>0</v>
      </c>
      <c r="BU16" s="83">
        <v>0</v>
      </c>
      <c r="BV16" s="72">
        <v>0</v>
      </c>
      <c r="BW16" s="83">
        <v>0</v>
      </c>
      <c r="BX16" s="82">
        <v>0</v>
      </c>
      <c r="BY16" s="83">
        <v>0</v>
      </c>
      <c r="BZ16" s="72">
        <v>0</v>
      </c>
      <c r="CA16" s="83">
        <v>0</v>
      </c>
      <c r="CB16" s="72">
        <v>0</v>
      </c>
      <c r="CC16" s="83">
        <v>0</v>
      </c>
      <c r="CD16" s="72">
        <v>0</v>
      </c>
      <c r="CE16" s="83">
        <v>0</v>
      </c>
      <c r="CF16" s="83">
        <v>0</v>
      </c>
      <c r="CG16" s="83">
        <v>0</v>
      </c>
      <c r="CH16" s="82">
        <v>0</v>
      </c>
      <c r="CI16" s="83">
        <v>0</v>
      </c>
      <c r="CJ16" s="72">
        <v>0</v>
      </c>
      <c r="CK16" s="83">
        <v>0</v>
      </c>
      <c r="CL16" s="72">
        <v>0</v>
      </c>
      <c r="CM16" s="83">
        <v>0</v>
      </c>
      <c r="CN16" s="72">
        <v>0</v>
      </c>
      <c r="CO16" s="83">
        <v>0</v>
      </c>
      <c r="CP16" s="72">
        <v>0</v>
      </c>
      <c r="CQ16" s="83">
        <v>0</v>
      </c>
      <c r="CR16" s="72">
        <v>0</v>
      </c>
      <c r="CS16" s="83">
        <v>0</v>
      </c>
      <c r="CT16" s="72">
        <v>0</v>
      </c>
      <c r="CU16" s="83">
        <v>0</v>
      </c>
      <c r="CV16" s="83">
        <v>0</v>
      </c>
      <c r="CW16" s="83">
        <v>0</v>
      </c>
      <c r="CX16" s="83">
        <v>0</v>
      </c>
      <c r="CY16" s="83">
        <v>0</v>
      </c>
      <c r="CZ16" s="189">
        <v>0</v>
      </c>
      <c r="DA16" s="83">
        <v>0</v>
      </c>
      <c r="DB16" s="72">
        <v>0</v>
      </c>
      <c r="DC16" s="83">
        <v>0</v>
      </c>
      <c r="DD16" s="72">
        <v>0</v>
      </c>
      <c r="DE16" s="83">
        <v>0</v>
      </c>
      <c r="DF16" s="72">
        <v>0</v>
      </c>
      <c r="DG16" s="83">
        <v>0</v>
      </c>
      <c r="DH16" s="72">
        <v>0</v>
      </c>
      <c r="DI16" s="83">
        <v>0</v>
      </c>
      <c r="DJ16" s="72">
        <v>0</v>
      </c>
      <c r="DK16" s="83">
        <v>0</v>
      </c>
      <c r="DL16" s="72">
        <v>0</v>
      </c>
      <c r="DM16" s="83">
        <v>0</v>
      </c>
      <c r="DN16" s="72">
        <v>0</v>
      </c>
      <c r="DO16" s="83">
        <v>0</v>
      </c>
      <c r="DP16" s="72">
        <v>0</v>
      </c>
      <c r="DQ16" s="83">
        <v>0</v>
      </c>
      <c r="DR16" s="72">
        <v>0</v>
      </c>
      <c r="DS16" s="83">
        <v>0</v>
      </c>
      <c r="DT16" s="72">
        <v>0</v>
      </c>
      <c r="DU16" s="83">
        <v>0</v>
      </c>
      <c r="DV16" s="72">
        <v>0</v>
      </c>
      <c r="DW16" s="83">
        <v>0</v>
      </c>
      <c r="DX16" s="72">
        <v>0</v>
      </c>
      <c r="DY16" s="83">
        <v>0</v>
      </c>
      <c r="DZ16" s="72">
        <v>0</v>
      </c>
      <c r="EA16" s="83">
        <v>0</v>
      </c>
      <c r="EB16" s="72">
        <v>0</v>
      </c>
      <c r="EC16" s="83">
        <v>0</v>
      </c>
      <c r="ED16" s="72">
        <v>0</v>
      </c>
      <c r="EE16" s="83">
        <v>0</v>
      </c>
      <c r="EF16" s="72">
        <v>0</v>
      </c>
      <c r="EG16" s="83">
        <v>0</v>
      </c>
      <c r="EH16" s="72">
        <v>0</v>
      </c>
      <c r="EI16" s="83">
        <v>0</v>
      </c>
      <c r="EJ16" s="72">
        <v>0</v>
      </c>
      <c r="EK16" s="83">
        <v>0</v>
      </c>
      <c r="EL16" s="72">
        <v>0</v>
      </c>
      <c r="EM16" s="83">
        <v>0</v>
      </c>
      <c r="EN16" s="83">
        <v>0</v>
      </c>
      <c r="EO16" s="83">
        <v>0</v>
      </c>
      <c r="EP16" s="83">
        <v>0</v>
      </c>
      <c r="EQ16" s="83">
        <v>0</v>
      </c>
      <c r="ER16" s="83">
        <v>0</v>
      </c>
      <c r="ES16" s="83">
        <v>0</v>
      </c>
      <c r="ET16" s="83">
        <v>0</v>
      </c>
      <c r="EU16" s="83">
        <v>0</v>
      </c>
      <c r="EV16" s="82">
        <v>0</v>
      </c>
      <c r="EW16" s="83">
        <v>0</v>
      </c>
      <c r="EX16" s="72">
        <v>0</v>
      </c>
      <c r="EY16" s="83">
        <v>0</v>
      </c>
      <c r="EZ16" s="72">
        <v>0</v>
      </c>
      <c r="FA16" s="83">
        <v>0</v>
      </c>
      <c r="FB16" s="82">
        <v>0</v>
      </c>
      <c r="FC16" s="83">
        <v>0</v>
      </c>
      <c r="FD16" s="72">
        <v>0</v>
      </c>
      <c r="FE16" s="83">
        <v>0</v>
      </c>
      <c r="FF16" s="72">
        <v>0</v>
      </c>
      <c r="FG16" s="83">
        <v>0</v>
      </c>
      <c r="FH16" s="72">
        <v>0</v>
      </c>
      <c r="FI16" s="83">
        <v>0</v>
      </c>
      <c r="FJ16" s="72">
        <v>0</v>
      </c>
      <c r="FK16" s="83">
        <v>0</v>
      </c>
      <c r="FL16" s="72">
        <v>0</v>
      </c>
      <c r="FM16" s="83">
        <v>0</v>
      </c>
      <c r="FN16" s="83">
        <v>0</v>
      </c>
      <c r="FO16" s="83">
        <v>0</v>
      </c>
      <c r="FP16" s="83">
        <v>0</v>
      </c>
      <c r="FQ16" s="83">
        <v>0</v>
      </c>
      <c r="FR16" s="82">
        <v>0</v>
      </c>
      <c r="FS16" s="83">
        <v>0</v>
      </c>
      <c r="FT16" s="72">
        <v>15</v>
      </c>
      <c r="FU16" s="83">
        <v>1758.2249999999999</v>
      </c>
      <c r="FV16" s="72">
        <v>0</v>
      </c>
      <c r="FW16" s="83">
        <v>0</v>
      </c>
      <c r="FX16" s="83">
        <v>10</v>
      </c>
      <c r="FY16" s="83">
        <v>1701.12</v>
      </c>
      <c r="FZ16" s="82">
        <v>25</v>
      </c>
      <c r="GA16" s="83">
        <v>3459.3449999999998</v>
      </c>
      <c r="GB16" s="72">
        <v>3</v>
      </c>
      <c r="GC16" s="83">
        <v>613.74300000000005</v>
      </c>
      <c r="GD16" s="72">
        <v>0</v>
      </c>
      <c r="GE16" s="83">
        <v>0</v>
      </c>
      <c r="GF16" s="82">
        <v>3</v>
      </c>
      <c r="GG16" s="83">
        <v>613.74300000000005</v>
      </c>
      <c r="GH16" s="72">
        <v>0</v>
      </c>
      <c r="GI16" s="83">
        <v>0</v>
      </c>
      <c r="GJ16" s="72">
        <v>1</v>
      </c>
      <c r="GK16" s="83">
        <v>228.78399999999999</v>
      </c>
      <c r="GL16" s="72">
        <v>0</v>
      </c>
      <c r="GM16" s="83">
        <v>0</v>
      </c>
      <c r="GN16" s="82">
        <v>1</v>
      </c>
      <c r="GO16" s="83">
        <v>228.78399999999999</v>
      </c>
    </row>
    <row r="17" spans="1:197">
      <c r="A17" s="63">
        <v>630049</v>
      </c>
      <c r="B17" s="86">
        <v>4023</v>
      </c>
      <c r="C17" s="87" t="s">
        <v>32</v>
      </c>
      <c r="D17" s="72">
        <v>36</v>
      </c>
      <c r="E17" s="49">
        <v>16236.063</v>
      </c>
      <c r="F17" s="72">
        <v>0</v>
      </c>
      <c r="G17" s="83">
        <v>0</v>
      </c>
      <c r="H17" s="72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2">
        <v>0</v>
      </c>
      <c r="O17" s="83">
        <v>0</v>
      </c>
      <c r="P17" s="72">
        <v>0</v>
      </c>
      <c r="Q17" s="83">
        <v>0</v>
      </c>
      <c r="R17" s="72">
        <v>0</v>
      </c>
      <c r="S17" s="83">
        <v>0</v>
      </c>
      <c r="T17" s="72">
        <v>0</v>
      </c>
      <c r="U17" s="83">
        <v>0</v>
      </c>
      <c r="V17" s="82">
        <v>0</v>
      </c>
      <c r="W17" s="83">
        <v>0</v>
      </c>
      <c r="X17" s="72">
        <v>0</v>
      </c>
      <c r="Y17" s="83">
        <v>0</v>
      </c>
      <c r="Z17" s="72">
        <v>0</v>
      </c>
      <c r="AA17" s="83">
        <v>0</v>
      </c>
      <c r="AB17" s="72">
        <v>8</v>
      </c>
      <c r="AC17" s="83">
        <v>5344.7039999999997</v>
      </c>
      <c r="AD17" s="72">
        <v>3</v>
      </c>
      <c r="AE17" s="83">
        <v>5813.9639999999999</v>
      </c>
      <c r="AF17" s="82">
        <v>11</v>
      </c>
      <c r="AG17" s="83">
        <v>11158.668</v>
      </c>
      <c r="AH17" s="72">
        <v>0</v>
      </c>
      <c r="AI17" s="83">
        <v>0</v>
      </c>
      <c r="AJ17" s="72">
        <v>0</v>
      </c>
      <c r="AK17" s="83">
        <v>0</v>
      </c>
      <c r="AL17" s="72">
        <v>0</v>
      </c>
      <c r="AM17" s="83">
        <v>0</v>
      </c>
      <c r="AN17" s="72">
        <v>0</v>
      </c>
      <c r="AO17" s="83">
        <v>0</v>
      </c>
      <c r="AP17" s="72">
        <v>0</v>
      </c>
      <c r="AQ17" s="83">
        <v>0</v>
      </c>
      <c r="AR17" s="72">
        <v>0</v>
      </c>
      <c r="AS17" s="83">
        <v>0</v>
      </c>
      <c r="AT17" s="82">
        <v>0</v>
      </c>
      <c r="AU17" s="83">
        <v>0</v>
      </c>
      <c r="AV17" s="72">
        <v>0</v>
      </c>
      <c r="AW17" s="83">
        <v>0</v>
      </c>
      <c r="AX17" s="72">
        <v>0</v>
      </c>
      <c r="AY17" s="83">
        <v>0</v>
      </c>
      <c r="AZ17" s="82">
        <v>0</v>
      </c>
      <c r="BA17" s="83">
        <v>0</v>
      </c>
      <c r="BB17" s="72">
        <v>0</v>
      </c>
      <c r="BC17" s="83">
        <v>0</v>
      </c>
      <c r="BD17" s="72">
        <v>0</v>
      </c>
      <c r="BE17" s="83">
        <v>0</v>
      </c>
      <c r="BF17" s="72">
        <v>0</v>
      </c>
      <c r="BG17" s="83">
        <v>0</v>
      </c>
      <c r="BH17" s="72">
        <v>0</v>
      </c>
      <c r="BI17" s="83">
        <v>0</v>
      </c>
      <c r="BJ17" s="72">
        <v>0</v>
      </c>
      <c r="BK17" s="83">
        <v>0</v>
      </c>
      <c r="BL17" s="72">
        <v>0</v>
      </c>
      <c r="BM17" s="83">
        <v>0</v>
      </c>
      <c r="BN17" s="72">
        <v>0</v>
      </c>
      <c r="BO17" s="83">
        <v>0</v>
      </c>
      <c r="BP17" s="82">
        <v>0</v>
      </c>
      <c r="BQ17" s="83">
        <v>0</v>
      </c>
      <c r="BR17" s="72">
        <v>0</v>
      </c>
      <c r="BS17" s="83">
        <v>0</v>
      </c>
      <c r="BT17" s="72">
        <v>0</v>
      </c>
      <c r="BU17" s="83">
        <v>0</v>
      </c>
      <c r="BV17" s="72">
        <v>0</v>
      </c>
      <c r="BW17" s="83">
        <v>0</v>
      </c>
      <c r="BX17" s="82">
        <v>0</v>
      </c>
      <c r="BY17" s="83">
        <v>0</v>
      </c>
      <c r="BZ17" s="72">
        <v>0</v>
      </c>
      <c r="CA17" s="83">
        <v>0</v>
      </c>
      <c r="CB17" s="72">
        <v>0</v>
      </c>
      <c r="CC17" s="83">
        <v>0</v>
      </c>
      <c r="CD17" s="72">
        <v>0</v>
      </c>
      <c r="CE17" s="83">
        <v>0</v>
      </c>
      <c r="CF17" s="83">
        <v>0</v>
      </c>
      <c r="CG17" s="83">
        <v>0</v>
      </c>
      <c r="CH17" s="82">
        <v>0</v>
      </c>
      <c r="CI17" s="83">
        <v>0</v>
      </c>
      <c r="CJ17" s="72">
        <v>0</v>
      </c>
      <c r="CK17" s="83">
        <v>0</v>
      </c>
      <c r="CL17" s="72">
        <v>0</v>
      </c>
      <c r="CM17" s="83">
        <v>0</v>
      </c>
      <c r="CN17" s="72">
        <v>0</v>
      </c>
      <c r="CO17" s="83">
        <v>0</v>
      </c>
      <c r="CP17" s="72">
        <v>0</v>
      </c>
      <c r="CQ17" s="83">
        <v>0</v>
      </c>
      <c r="CR17" s="72">
        <v>0</v>
      </c>
      <c r="CS17" s="83">
        <v>0</v>
      </c>
      <c r="CT17" s="72">
        <v>0</v>
      </c>
      <c r="CU17" s="83">
        <v>0</v>
      </c>
      <c r="CV17" s="83">
        <v>0</v>
      </c>
      <c r="CW17" s="83">
        <v>0</v>
      </c>
      <c r="CX17" s="83">
        <v>0</v>
      </c>
      <c r="CY17" s="83">
        <v>0</v>
      </c>
      <c r="CZ17" s="189">
        <v>0</v>
      </c>
      <c r="DA17" s="83">
        <v>0</v>
      </c>
      <c r="DB17" s="72">
        <v>0</v>
      </c>
      <c r="DC17" s="83">
        <v>0</v>
      </c>
      <c r="DD17" s="72">
        <v>0</v>
      </c>
      <c r="DE17" s="83">
        <v>0</v>
      </c>
      <c r="DF17" s="72">
        <v>0</v>
      </c>
      <c r="DG17" s="83">
        <v>0</v>
      </c>
      <c r="DH17" s="72">
        <v>0</v>
      </c>
      <c r="DI17" s="83">
        <v>0</v>
      </c>
      <c r="DJ17" s="72">
        <v>0</v>
      </c>
      <c r="DK17" s="83">
        <v>0</v>
      </c>
      <c r="DL17" s="72">
        <v>0</v>
      </c>
      <c r="DM17" s="83">
        <v>0</v>
      </c>
      <c r="DN17" s="72">
        <v>0</v>
      </c>
      <c r="DO17" s="83">
        <v>0</v>
      </c>
      <c r="DP17" s="72">
        <v>0</v>
      </c>
      <c r="DQ17" s="83">
        <v>0</v>
      </c>
      <c r="DR17" s="72">
        <v>0</v>
      </c>
      <c r="DS17" s="83">
        <v>0</v>
      </c>
      <c r="DT17" s="72">
        <v>0</v>
      </c>
      <c r="DU17" s="83">
        <v>0</v>
      </c>
      <c r="DV17" s="72">
        <v>0</v>
      </c>
      <c r="DW17" s="83">
        <v>0</v>
      </c>
      <c r="DX17" s="72">
        <v>0</v>
      </c>
      <c r="DY17" s="83">
        <v>0</v>
      </c>
      <c r="DZ17" s="72">
        <v>0</v>
      </c>
      <c r="EA17" s="83">
        <v>0</v>
      </c>
      <c r="EB17" s="72">
        <v>0</v>
      </c>
      <c r="EC17" s="83">
        <v>0</v>
      </c>
      <c r="ED17" s="72">
        <v>0</v>
      </c>
      <c r="EE17" s="83">
        <v>0</v>
      </c>
      <c r="EF17" s="72">
        <v>0</v>
      </c>
      <c r="EG17" s="83">
        <v>0</v>
      </c>
      <c r="EH17" s="72">
        <v>0</v>
      </c>
      <c r="EI17" s="83">
        <v>0</v>
      </c>
      <c r="EJ17" s="72">
        <v>0</v>
      </c>
      <c r="EK17" s="83">
        <v>0</v>
      </c>
      <c r="EL17" s="72">
        <v>0</v>
      </c>
      <c r="EM17" s="83">
        <v>0</v>
      </c>
      <c r="EN17" s="83">
        <v>0</v>
      </c>
      <c r="EO17" s="83">
        <v>0</v>
      </c>
      <c r="EP17" s="83">
        <v>0</v>
      </c>
      <c r="EQ17" s="83">
        <v>0</v>
      </c>
      <c r="ER17" s="83">
        <v>0</v>
      </c>
      <c r="ES17" s="83">
        <v>0</v>
      </c>
      <c r="ET17" s="83">
        <v>0</v>
      </c>
      <c r="EU17" s="83">
        <v>0</v>
      </c>
      <c r="EV17" s="82">
        <v>0</v>
      </c>
      <c r="EW17" s="83">
        <v>0</v>
      </c>
      <c r="EX17" s="72">
        <v>0</v>
      </c>
      <c r="EY17" s="83">
        <v>0</v>
      </c>
      <c r="EZ17" s="72">
        <v>0</v>
      </c>
      <c r="FA17" s="83">
        <v>0</v>
      </c>
      <c r="FB17" s="82">
        <v>0</v>
      </c>
      <c r="FC17" s="83">
        <v>0</v>
      </c>
      <c r="FD17" s="72">
        <v>5</v>
      </c>
      <c r="FE17" s="83">
        <v>828.54499999999996</v>
      </c>
      <c r="FF17" s="72">
        <v>0</v>
      </c>
      <c r="FG17" s="83">
        <v>0</v>
      </c>
      <c r="FH17" s="72">
        <v>15</v>
      </c>
      <c r="FI17" s="83">
        <v>2936.1</v>
      </c>
      <c r="FJ17" s="72">
        <v>5</v>
      </c>
      <c r="FK17" s="83">
        <v>1312.75</v>
      </c>
      <c r="FL17" s="72">
        <v>0</v>
      </c>
      <c r="FM17" s="83">
        <v>0</v>
      </c>
      <c r="FN17" s="83">
        <v>0</v>
      </c>
      <c r="FO17" s="83">
        <v>0</v>
      </c>
      <c r="FP17" s="83">
        <v>0</v>
      </c>
      <c r="FQ17" s="83">
        <v>0</v>
      </c>
      <c r="FR17" s="82">
        <v>25</v>
      </c>
      <c r="FS17" s="83">
        <v>5077.3950000000004</v>
      </c>
      <c r="FT17" s="72">
        <v>0</v>
      </c>
      <c r="FU17" s="83">
        <v>0</v>
      </c>
      <c r="FV17" s="72">
        <v>0</v>
      </c>
      <c r="FW17" s="83">
        <v>0</v>
      </c>
      <c r="FX17" s="83">
        <v>0</v>
      </c>
      <c r="FY17" s="83">
        <v>0</v>
      </c>
      <c r="FZ17" s="82">
        <v>0</v>
      </c>
      <c r="GA17" s="83">
        <v>0</v>
      </c>
      <c r="GB17" s="72">
        <v>0</v>
      </c>
      <c r="GC17" s="83">
        <v>0</v>
      </c>
      <c r="GD17" s="72">
        <v>0</v>
      </c>
      <c r="GE17" s="83">
        <v>0</v>
      </c>
      <c r="GF17" s="82">
        <v>0</v>
      </c>
      <c r="GG17" s="83">
        <v>0</v>
      </c>
      <c r="GH17" s="72">
        <v>0</v>
      </c>
      <c r="GI17" s="83">
        <v>0</v>
      </c>
      <c r="GJ17" s="72">
        <v>0</v>
      </c>
      <c r="GK17" s="83">
        <v>0</v>
      </c>
      <c r="GL17" s="72">
        <v>0</v>
      </c>
      <c r="GM17" s="83">
        <v>0</v>
      </c>
      <c r="GN17" s="82">
        <v>0</v>
      </c>
      <c r="GO17" s="83">
        <v>0</v>
      </c>
    </row>
    <row r="18" spans="1:197">
      <c r="A18" s="63">
        <v>630050</v>
      </c>
      <c r="B18" s="86">
        <v>4024</v>
      </c>
      <c r="C18" s="87" t="s">
        <v>33</v>
      </c>
      <c r="D18" s="72">
        <v>2049</v>
      </c>
      <c r="E18" s="49">
        <v>430711.93700000003</v>
      </c>
      <c r="F18" s="72">
        <v>0</v>
      </c>
      <c r="G18" s="83">
        <v>0</v>
      </c>
      <c r="H18" s="72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2">
        <v>0</v>
      </c>
      <c r="O18" s="83">
        <v>0</v>
      </c>
      <c r="P18" s="72">
        <v>0</v>
      </c>
      <c r="Q18" s="83">
        <v>0</v>
      </c>
      <c r="R18" s="72">
        <v>4</v>
      </c>
      <c r="S18" s="83">
        <v>741.97199999999998</v>
      </c>
      <c r="T18" s="72">
        <v>0</v>
      </c>
      <c r="U18" s="83">
        <v>0</v>
      </c>
      <c r="V18" s="82">
        <v>4</v>
      </c>
      <c r="W18" s="83">
        <v>741.97199999999998</v>
      </c>
      <c r="X18" s="72">
        <v>0</v>
      </c>
      <c r="Y18" s="83">
        <v>0</v>
      </c>
      <c r="Z18" s="72">
        <v>0</v>
      </c>
      <c r="AA18" s="83">
        <v>0</v>
      </c>
      <c r="AB18" s="72">
        <v>0</v>
      </c>
      <c r="AC18" s="83">
        <v>0</v>
      </c>
      <c r="AD18" s="72">
        <v>0</v>
      </c>
      <c r="AE18" s="83">
        <v>0</v>
      </c>
      <c r="AF18" s="82">
        <v>0</v>
      </c>
      <c r="AG18" s="83">
        <v>0</v>
      </c>
      <c r="AH18" s="72">
        <v>0</v>
      </c>
      <c r="AI18" s="83">
        <v>0</v>
      </c>
      <c r="AJ18" s="72">
        <v>0</v>
      </c>
      <c r="AK18" s="83">
        <v>0</v>
      </c>
      <c r="AL18" s="72">
        <v>0</v>
      </c>
      <c r="AM18" s="83">
        <v>0</v>
      </c>
      <c r="AN18" s="72">
        <v>0</v>
      </c>
      <c r="AO18" s="83">
        <v>0</v>
      </c>
      <c r="AP18" s="72">
        <v>0</v>
      </c>
      <c r="AQ18" s="83">
        <v>0</v>
      </c>
      <c r="AR18" s="72">
        <v>0</v>
      </c>
      <c r="AS18" s="83">
        <v>0</v>
      </c>
      <c r="AT18" s="82">
        <v>0</v>
      </c>
      <c r="AU18" s="83">
        <v>0</v>
      </c>
      <c r="AV18" s="72">
        <v>55</v>
      </c>
      <c r="AW18" s="83">
        <v>16899.685000000001</v>
      </c>
      <c r="AX18" s="72">
        <v>7</v>
      </c>
      <c r="AY18" s="83">
        <v>4388.2929999999997</v>
      </c>
      <c r="AZ18" s="82">
        <v>62</v>
      </c>
      <c r="BA18" s="83">
        <v>21287.978000000003</v>
      </c>
      <c r="BB18" s="72">
        <v>130</v>
      </c>
      <c r="BC18" s="83">
        <v>30424.81</v>
      </c>
      <c r="BD18" s="72">
        <v>0</v>
      </c>
      <c r="BE18" s="83">
        <v>0</v>
      </c>
      <c r="BF18" s="72">
        <v>0</v>
      </c>
      <c r="BG18" s="83">
        <v>0</v>
      </c>
      <c r="BH18" s="72">
        <v>0</v>
      </c>
      <c r="BI18" s="83">
        <v>0</v>
      </c>
      <c r="BJ18" s="72">
        <v>30</v>
      </c>
      <c r="BK18" s="83">
        <v>2679.33</v>
      </c>
      <c r="BL18" s="72">
        <v>30</v>
      </c>
      <c r="BM18" s="83">
        <v>6059.31</v>
      </c>
      <c r="BN18" s="72">
        <v>0</v>
      </c>
      <c r="BO18" s="83">
        <v>0</v>
      </c>
      <c r="BP18" s="82">
        <v>190</v>
      </c>
      <c r="BQ18" s="83">
        <v>39163.449999999997</v>
      </c>
      <c r="BR18" s="72">
        <v>0</v>
      </c>
      <c r="BS18" s="83">
        <v>0</v>
      </c>
      <c r="BT18" s="72">
        <v>0</v>
      </c>
      <c r="BU18" s="83">
        <v>0</v>
      </c>
      <c r="BV18" s="72">
        <v>0</v>
      </c>
      <c r="BW18" s="83">
        <v>0</v>
      </c>
      <c r="BX18" s="82">
        <v>0</v>
      </c>
      <c r="BY18" s="83">
        <v>0</v>
      </c>
      <c r="BZ18" s="72">
        <v>0</v>
      </c>
      <c r="CA18" s="83">
        <v>0</v>
      </c>
      <c r="CB18" s="72">
        <v>0</v>
      </c>
      <c r="CC18" s="83">
        <v>0</v>
      </c>
      <c r="CD18" s="72">
        <v>0</v>
      </c>
      <c r="CE18" s="83">
        <v>0</v>
      </c>
      <c r="CF18" s="83">
        <v>0</v>
      </c>
      <c r="CG18" s="83">
        <v>0</v>
      </c>
      <c r="CH18" s="82">
        <v>0</v>
      </c>
      <c r="CI18" s="83">
        <v>0</v>
      </c>
      <c r="CJ18" s="72">
        <v>0</v>
      </c>
      <c r="CK18" s="83">
        <v>0</v>
      </c>
      <c r="CL18" s="72">
        <v>0</v>
      </c>
      <c r="CM18" s="83">
        <v>0</v>
      </c>
      <c r="CN18" s="72">
        <v>0</v>
      </c>
      <c r="CO18" s="83">
        <v>0</v>
      </c>
      <c r="CP18" s="72">
        <v>0</v>
      </c>
      <c r="CQ18" s="83">
        <v>0</v>
      </c>
      <c r="CR18" s="72">
        <v>50</v>
      </c>
      <c r="CS18" s="83">
        <v>10471</v>
      </c>
      <c r="CT18" s="72">
        <v>50</v>
      </c>
      <c r="CU18" s="83">
        <v>4619.55</v>
      </c>
      <c r="CV18" s="83">
        <v>0</v>
      </c>
      <c r="CW18" s="83">
        <v>0</v>
      </c>
      <c r="CX18" s="83">
        <v>0</v>
      </c>
      <c r="CY18" s="83">
        <v>0</v>
      </c>
      <c r="CZ18" s="189">
        <v>100</v>
      </c>
      <c r="DA18" s="83">
        <v>15090.55</v>
      </c>
      <c r="DB18" s="72">
        <v>0</v>
      </c>
      <c r="DC18" s="83">
        <v>0</v>
      </c>
      <c r="DD18" s="72">
        <v>300</v>
      </c>
      <c r="DE18" s="83">
        <v>59737.2</v>
      </c>
      <c r="DF18" s="72">
        <v>150</v>
      </c>
      <c r="DG18" s="83">
        <v>34518.15</v>
      </c>
      <c r="DH18" s="72">
        <v>40</v>
      </c>
      <c r="DI18" s="83">
        <v>10433.48</v>
      </c>
      <c r="DJ18" s="72">
        <v>400</v>
      </c>
      <c r="DK18" s="83">
        <v>59188.800000000003</v>
      </c>
      <c r="DL18" s="72">
        <v>150</v>
      </c>
      <c r="DM18" s="83">
        <v>26851.95</v>
      </c>
      <c r="DN18" s="72">
        <v>50</v>
      </c>
      <c r="DO18" s="83">
        <v>11143.8</v>
      </c>
      <c r="DP18" s="72">
        <v>150</v>
      </c>
      <c r="DQ18" s="83">
        <v>20547.3</v>
      </c>
      <c r="DR18" s="72">
        <v>60</v>
      </c>
      <c r="DS18" s="83">
        <v>9758.4</v>
      </c>
      <c r="DT18" s="72">
        <v>30</v>
      </c>
      <c r="DU18" s="83">
        <v>6062.01</v>
      </c>
      <c r="DV18" s="72">
        <v>0</v>
      </c>
      <c r="DW18" s="83">
        <v>0</v>
      </c>
      <c r="DX18" s="72">
        <v>0</v>
      </c>
      <c r="DY18" s="83">
        <v>0</v>
      </c>
      <c r="DZ18" s="72">
        <v>0</v>
      </c>
      <c r="EA18" s="83">
        <v>0</v>
      </c>
      <c r="EB18" s="72">
        <v>40</v>
      </c>
      <c r="EC18" s="83">
        <v>6840.44</v>
      </c>
      <c r="ED18" s="72">
        <v>0</v>
      </c>
      <c r="EE18" s="83">
        <v>0</v>
      </c>
      <c r="EF18" s="72">
        <v>40</v>
      </c>
      <c r="EG18" s="83">
        <v>10245.4</v>
      </c>
      <c r="EH18" s="72">
        <v>50</v>
      </c>
      <c r="EI18" s="83">
        <v>40600.65</v>
      </c>
      <c r="EJ18" s="72">
        <v>0</v>
      </c>
      <c r="EK18" s="83">
        <v>0</v>
      </c>
      <c r="EL18" s="72">
        <v>0</v>
      </c>
      <c r="EM18" s="83">
        <v>0</v>
      </c>
      <c r="EN18" s="83">
        <v>0</v>
      </c>
      <c r="EO18" s="83">
        <v>0</v>
      </c>
      <c r="EP18" s="83">
        <v>0</v>
      </c>
      <c r="EQ18" s="83">
        <v>0</v>
      </c>
      <c r="ER18" s="83">
        <v>0</v>
      </c>
      <c r="ES18" s="83">
        <v>0</v>
      </c>
      <c r="ET18" s="83">
        <v>0</v>
      </c>
      <c r="EU18" s="83">
        <v>0</v>
      </c>
      <c r="EV18" s="82">
        <v>1460</v>
      </c>
      <c r="EW18" s="83">
        <v>295927.58</v>
      </c>
      <c r="EX18" s="72">
        <v>0</v>
      </c>
      <c r="EY18" s="83">
        <v>0</v>
      </c>
      <c r="EZ18" s="72">
        <v>0</v>
      </c>
      <c r="FA18" s="83">
        <v>0</v>
      </c>
      <c r="FB18" s="82">
        <v>0</v>
      </c>
      <c r="FC18" s="83">
        <v>0</v>
      </c>
      <c r="FD18" s="72">
        <v>35</v>
      </c>
      <c r="FE18" s="83">
        <v>5799.8149999999996</v>
      </c>
      <c r="FF18" s="72">
        <v>12</v>
      </c>
      <c r="FG18" s="83">
        <v>4068.8879999999999</v>
      </c>
      <c r="FH18" s="72">
        <v>0</v>
      </c>
      <c r="FI18" s="83">
        <v>0</v>
      </c>
      <c r="FJ18" s="72">
        <v>180</v>
      </c>
      <c r="FK18" s="83">
        <v>47259</v>
      </c>
      <c r="FL18" s="72">
        <v>0</v>
      </c>
      <c r="FM18" s="83">
        <v>0</v>
      </c>
      <c r="FN18" s="83">
        <v>0</v>
      </c>
      <c r="FO18" s="83">
        <v>0</v>
      </c>
      <c r="FP18" s="83">
        <v>0</v>
      </c>
      <c r="FQ18" s="83">
        <v>0</v>
      </c>
      <c r="FR18" s="82">
        <v>227</v>
      </c>
      <c r="FS18" s="83">
        <v>57127.703000000001</v>
      </c>
      <c r="FT18" s="72">
        <v>0</v>
      </c>
      <c r="FU18" s="83">
        <v>0</v>
      </c>
      <c r="FV18" s="72">
        <v>0</v>
      </c>
      <c r="FW18" s="83">
        <v>0</v>
      </c>
      <c r="FX18" s="83">
        <v>0</v>
      </c>
      <c r="FY18" s="83">
        <v>0</v>
      </c>
      <c r="FZ18" s="82">
        <v>0</v>
      </c>
      <c r="GA18" s="83">
        <v>0</v>
      </c>
      <c r="GB18" s="72">
        <v>0</v>
      </c>
      <c r="GC18" s="83">
        <v>0</v>
      </c>
      <c r="GD18" s="72">
        <v>0</v>
      </c>
      <c r="GE18" s="83">
        <v>0</v>
      </c>
      <c r="GF18" s="82">
        <v>0</v>
      </c>
      <c r="GG18" s="83">
        <v>0</v>
      </c>
      <c r="GH18" s="72">
        <v>0</v>
      </c>
      <c r="GI18" s="83">
        <v>0</v>
      </c>
      <c r="GJ18" s="72">
        <v>6</v>
      </c>
      <c r="GK18" s="83">
        <v>1372.704</v>
      </c>
      <c r="GL18" s="72">
        <v>0</v>
      </c>
      <c r="GM18" s="83">
        <v>0</v>
      </c>
      <c r="GN18" s="82">
        <v>6</v>
      </c>
      <c r="GO18" s="83">
        <v>1372.704</v>
      </c>
    </row>
    <row r="19" spans="1:197">
      <c r="A19" s="63">
        <v>630063</v>
      </c>
      <c r="B19" s="86">
        <v>5002</v>
      </c>
      <c r="C19" s="87" t="s">
        <v>160</v>
      </c>
      <c r="D19" s="72">
        <v>584</v>
      </c>
      <c r="E19" s="49">
        <v>200389.93100000001</v>
      </c>
      <c r="F19" s="72">
        <v>0</v>
      </c>
      <c r="G19" s="83">
        <v>0</v>
      </c>
      <c r="H19" s="72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2">
        <v>0</v>
      </c>
      <c r="O19" s="83">
        <v>0</v>
      </c>
      <c r="P19" s="72">
        <v>0</v>
      </c>
      <c r="Q19" s="83">
        <v>0</v>
      </c>
      <c r="R19" s="72">
        <v>0</v>
      </c>
      <c r="S19" s="83">
        <v>0</v>
      </c>
      <c r="T19" s="72">
        <v>0</v>
      </c>
      <c r="U19" s="83">
        <v>0</v>
      </c>
      <c r="V19" s="82">
        <v>0</v>
      </c>
      <c r="W19" s="83">
        <v>0</v>
      </c>
      <c r="X19" s="72">
        <v>0</v>
      </c>
      <c r="Y19" s="83">
        <v>0</v>
      </c>
      <c r="Z19" s="72">
        <v>0</v>
      </c>
      <c r="AA19" s="83">
        <v>0</v>
      </c>
      <c r="AB19" s="72">
        <v>70</v>
      </c>
      <c r="AC19" s="83">
        <v>46766.16</v>
      </c>
      <c r="AD19" s="72">
        <v>21</v>
      </c>
      <c r="AE19" s="83">
        <v>40697.748</v>
      </c>
      <c r="AF19" s="82">
        <v>91</v>
      </c>
      <c r="AG19" s="83">
        <v>87463.907999999996</v>
      </c>
      <c r="AH19" s="72">
        <v>150</v>
      </c>
      <c r="AI19" s="83">
        <v>30005.55</v>
      </c>
      <c r="AJ19" s="72">
        <v>0</v>
      </c>
      <c r="AK19" s="83">
        <v>0</v>
      </c>
      <c r="AL19" s="72">
        <v>0</v>
      </c>
      <c r="AM19" s="83">
        <v>0</v>
      </c>
      <c r="AN19" s="72">
        <v>0</v>
      </c>
      <c r="AO19" s="83">
        <v>0</v>
      </c>
      <c r="AP19" s="72">
        <v>60</v>
      </c>
      <c r="AQ19" s="83">
        <v>21888.3</v>
      </c>
      <c r="AR19" s="72">
        <v>0</v>
      </c>
      <c r="AS19" s="83">
        <v>0</v>
      </c>
      <c r="AT19" s="82">
        <v>210</v>
      </c>
      <c r="AU19" s="83">
        <v>51893.85</v>
      </c>
      <c r="AV19" s="72">
        <v>0</v>
      </c>
      <c r="AW19" s="83">
        <v>0</v>
      </c>
      <c r="AX19" s="72">
        <v>0</v>
      </c>
      <c r="AY19" s="83">
        <v>0</v>
      </c>
      <c r="AZ19" s="82">
        <v>0</v>
      </c>
      <c r="BA19" s="83">
        <v>0</v>
      </c>
      <c r="BB19" s="72">
        <v>0</v>
      </c>
      <c r="BC19" s="83">
        <v>0</v>
      </c>
      <c r="BD19" s="72">
        <v>0</v>
      </c>
      <c r="BE19" s="83">
        <v>0</v>
      </c>
      <c r="BF19" s="72">
        <v>0</v>
      </c>
      <c r="BG19" s="83">
        <v>0</v>
      </c>
      <c r="BH19" s="72">
        <v>0</v>
      </c>
      <c r="BI19" s="83">
        <v>0</v>
      </c>
      <c r="BJ19" s="72">
        <v>0</v>
      </c>
      <c r="BK19" s="83">
        <v>0</v>
      </c>
      <c r="BL19" s="72">
        <v>0</v>
      </c>
      <c r="BM19" s="83">
        <v>0</v>
      </c>
      <c r="BN19" s="72">
        <v>0</v>
      </c>
      <c r="BO19" s="83">
        <v>0</v>
      </c>
      <c r="BP19" s="82">
        <v>0</v>
      </c>
      <c r="BQ19" s="83">
        <v>0</v>
      </c>
      <c r="BR19" s="72">
        <v>0</v>
      </c>
      <c r="BS19" s="83">
        <v>0</v>
      </c>
      <c r="BT19" s="72">
        <v>0</v>
      </c>
      <c r="BU19" s="83">
        <v>0</v>
      </c>
      <c r="BV19" s="72">
        <v>0</v>
      </c>
      <c r="BW19" s="83">
        <v>0</v>
      </c>
      <c r="BX19" s="82">
        <v>0</v>
      </c>
      <c r="BY19" s="83">
        <v>0</v>
      </c>
      <c r="BZ19" s="72">
        <v>0</v>
      </c>
      <c r="CA19" s="83">
        <v>0</v>
      </c>
      <c r="CB19" s="72">
        <v>0</v>
      </c>
      <c r="CC19" s="83">
        <v>0</v>
      </c>
      <c r="CD19" s="72">
        <v>0</v>
      </c>
      <c r="CE19" s="83">
        <v>0</v>
      </c>
      <c r="CF19" s="83">
        <v>0</v>
      </c>
      <c r="CG19" s="83">
        <v>0</v>
      </c>
      <c r="CH19" s="82">
        <v>0</v>
      </c>
      <c r="CI19" s="83">
        <v>0</v>
      </c>
      <c r="CJ19" s="72">
        <v>0</v>
      </c>
      <c r="CK19" s="83">
        <v>0</v>
      </c>
      <c r="CL19" s="72">
        <v>0</v>
      </c>
      <c r="CM19" s="83">
        <v>0</v>
      </c>
      <c r="CN19" s="72">
        <v>0</v>
      </c>
      <c r="CO19" s="83">
        <v>0</v>
      </c>
      <c r="CP19" s="72">
        <v>0</v>
      </c>
      <c r="CQ19" s="83">
        <v>0</v>
      </c>
      <c r="CR19" s="72">
        <v>0</v>
      </c>
      <c r="CS19" s="83">
        <v>0</v>
      </c>
      <c r="CT19" s="72">
        <v>0</v>
      </c>
      <c r="CU19" s="83">
        <v>0</v>
      </c>
      <c r="CV19" s="83">
        <v>0</v>
      </c>
      <c r="CW19" s="83">
        <v>0</v>
      </c>
      <c r="CX19" s="83">
        <v>0</v>
      </c>
      <c r="CY19" s="83">
        <v>0</v>
      </c>
      <c r="CZ19" s="189">
        <v>0</v>
      </c>
      <c r="DA19" s="83">
        <v>0</v>
      </c>
      <c r="DB19" s="72">
        <v>0</v>
      </c>
      <c r="DC19" s="83">
        <v>0</v>
      </c>
      <c r="DD19" s="72">
        <v>0</v>
      </c>
      <c r="DE19" s="83">
        <v>0</v>
      </c>
      <c r="DF19" s="72">
        <v>0</v>
      </c>
      <c r="DG19" s="83">
        <v>0</v>
      </c>
      <c r="DH19" s="72">
        <v>0</v>
      </c>
      <c r="DI19" s="83">
        <v>0</v>
      </c>
      <c r="DJ19" s="72">
        <v>0</v>
      </c>
      <c r="DK19" s="83">
        <v>0</v>
      </c>
      <c r="DL19" s="72">
        <v>0</v>
      </c>
      <c r="DM19" s="83">
        <v>0</v>
      </c>
      <c r="DN19" s="72">
        <v>0</v>
      </c>
      <c r="DO19" s="83">
        <v>0</v>
      </c>
      <c r="DP19" s="72">
        <v>0</v>
      </c>
      <c r="DQ19" s="83">
        <v>0</v>
      </c>
      <c r="DR19" s="72">
        <v>0</v>
      </c>
      <c r="DS19" s="83">
        <v>0</v>
      </c>
      <c r="DT19" s="72">
        <v>0</v>
      </c>
      <c r="DU19" s="83">
        <v>0</v>
      </c>
      <c r="DV19" s="72">
        <v>0</v>
      </c>
      <c r="DW19" s="83">
        <v>0</v>
      </c>
      <c r="DX19" s="72">
        <v>0</v>
      </c>
      <c r="DY19" s="83">
        <v>0</v>
      </c>
      <c r="DZ19" s="72">
        <v>0</v>
      </c>
      <c r="EA19" s="83">
        <v>0</v>
      </c>
      <c r="EB19" s="72">
        <v>0</v>
      </c>
      <c r="EC19" s="83">
        <v>0</v>
      </c>
      <c r="ED19" s="72">
        <v>0</v>
      </c>
      <c r="EE19" s="83">
        <v>0</v>
      </c>
      <c r="EF19" s="72">
        <v>0</v>
      </c>
      <c r="EG19" s="83">
        <v>0</v>
      </c>
      <c r="EH19" s="72">
        <v>0</v>
      </c>
      <c r="EI19" s="83">
        <v>0</v>
      </c>
      <c r="EJ19" s="72">
        <v>0</v>
      </c>
      <c r="EK19" s="83">
        <v>0</v>
      </c>
      <c r="EL19" s="72">
        <v>0</v>
      </c>
      <c r="EM19" s="83">
        <v>0</v>
      </c>
      <c r="EN19" s="83">
        <v>0</v>
      </c>
      <c r="EO19" s="83">
        <v>0</v>
      </c>
      <c r="EP19" s="83">
        <v>0</v>
      </c>
      <c r="EQ19" s="83">
        <v>0</v>
      </c>
      <c r="ER19" s="83">
        <v>0</v>
      </c>
      <c r="ES19" s="83">
        <v>0</v>
      </c>
      <c r="ET19" s="83">
        <v>0</v>
      </c>
      <c r="EU19" s="83">
        <v>0</v>
      </c>
      <c r="EV19" s="82">
        <v>0</v>
      </c>
      <c r="EW19" s="83">
        <v>0</v>
      </c>
      <c r="EX19" s="72">
        <v>0</v>
      </c>
      <c r="EY19" s="83">
        <v>0</v>
      </c>
      <c r="EZ19" s="72">
        <v>0</v>
      </c>
      <c r="FA19" s="83">
        <v>0</v>
      </c>
      <c r="FB19" s="82">
        <v>0</v>
      </c>
      <c r="FC19" s="83">
        <v>0</v>
      </c>
      <c r="FD19" s="72">
        <v>155</v>
      </c>
      <c r="FE19" s="83">
        <v>25684.895</v>
      </c>
      <c r="FF19" s="72">
        <v>50</v>
      </c>
      <c r="FG19" s="83">
        <v>16953.7</v>
      </c>
      <c r="FH19" s="72">
        <v>0</v>
      </c>
      <c r="FI19" s="83">
        <v>0</v>
      </c>
      <c r="FJ19" s="72">
        <v>45</v>
      </c>
      <c r="FK19" s="83">
        <v>11814.75</v>
      </c>
      <c r="FL19" s="72">
        <v>0</v>
      </c>
      <c r="FM19" s="83">
        <v>0</v>
      </c>
      <c r="FN19" s="83">
        <v>0</v>
      </c>
      <c r="FO19" s="83">
        <v>0</v>
      </c>
      <c r="FP19" s="83">
        <v>0</v>
      </c>
      <c r="FQ19" s="83">
        <v>0</v>
      </c>
      <c r="FR19" s="82">
        <v>250</v>
      </c>
      <c r="FS19" s="83">
        <v>54453.345000000001</v>
      </c>
      <c r="FT19" s="72">
        <v>0</v>
      </c>
      <c r="FU19" s="83">
        <v>0</v>
      </c>
      <c r="FV19" s="72">
        <v>0</v>
      </c>
      <c r="FW19" s="83">
        <v>0</v>
      </c>
      <c r="FX19" s="83">
        <v>5</v>
      </c>
      <c r="FY19" s="83">
        <v>850.56</v>
      </c>
      <c r="FZ19" s="82">
        <v>5</v>
      </c>
      <c r="GA19" s="83">
        <v>850.56</v>
      </c>
      <c r="GB19" s="72">
        <v>28</v>
      </c>
      <c r="GC19" s="83">
        <v>5728.268</v>
      </c>
      <c r="GD19" s="72">
        <v>0</v>
      </c>
      <c r="GE19" s="83">
        <v>0</v>
      </c>
      <c r="GF19" s="82">
        <v>28</v>
      </c>
      <c r="GG19" s="83">
        <v>5728.268</v>
      </c>
      <c r="GH19" s="72">
        <v>0</v>
      </c>
      <c r="GI19" s="83">
        <v>0</v>
      </c>
      <c r="GJ19" s="72">
        <v>0</v>
      </c>
      <c r="GK19" s="83">
        <v>0</v>
      </c>
      <c r="GL19" s="72">
        <v>0</v>
      </c>
      <c r="GM19" s="83">
        <v>0</v>
      </c>
      <c r="GN19" s="82">
        <v>0</v>
      </c>
      <c r="GO19" s="83">
        <v>0</v>
      </c>
    </row>
    <row r="20" spans="1:197">
      <c r="A20" s="63">
        <v>630064</v>
      </c>
      <c r="B20" s="86">
        <v>5003</v>
      </c>
      <c r="C20" s="87" t="s">
        <v>35</v>
      </c>
      <c r="D20" s="72">
        <v>281</v>
      </c>
      <c r="E20" s="49">
        <v>68164.682000000001</v>
      </c>
      <c r="F20" s="72">
        <v>10</v>
      </c>
      <c r="G20" s="83">
        <v>1587.27</v>
      </c>
      <c r="H20" s="72">
        <v>5</v>
      </c>
      <c r="I20" s="83">
        <v>1208.365</v>
      </c>
      <c r="J20" s="83">
        <v>0</v>
      </c>
      <c r="K20" s="83">
        <v>0</v>
      </c>
      <c r="L20" s="83">
        <v>0</v>
      </c>
      <c r="M20" s="83">
        <v>0</v>
      </c>
      <c r="N20" s="82">
        <v>15</v>
      </c>
      <c r="O20" s="83">
        <v>2795.6350000000002</v>
      </c>
      <c r="P20" s="72">
        <v>0</v>
      </c>
      <c r="Q20" s="83">
        <v>0</v>
      </c>
      <c r="R20" s="72">
        <v>0</v>
      </c>
      <c r="S20" s="83">
        <v>0</v>
      </c>
      <c r="T20" s="72">
        <v>0</v>
      </c>
      <c r="U20" s="83">
        <v>0</v>
      </c>
      <c r="V20" s="82">
        <v>0</v>
      </c>
      <c r="W20" s="83">
        <v>0</v>
      </c>
      <c r="X20" s="72">
        <v>0</v>
      </c>
      <c r="Y20" s="83">
        <v>0</v>
      </c>
      <c r="Z20" s="72">
        <v>0</v>
      </c>
      <c r="AA20" s="83">
        <v>0</v>
      </c>
      <c r="AB20" s="72">
        <v>0</v>
      </c>
      <c r="AC20" s="83">
        <v>0</v>
      </c>
      <c r="AD20" s="72">
        <v>0</v>
      </c>
      <c r="AE20" s="83">
        <v>0</v>
      </c>
      <c r="AF20" s="82">
        <v>0</v>
      </c>
      <c r="AG20" s="83">
        <v>0</v>
      </c>
      <c r="AH20" s="72">
        <v>7</v>
      </c>
      <c r="AI20" s="83">
        <v>1400.259</v>
      </c>
      <c r="AJ20" s="72">
        <v>0</v>
      </c>
      <c r="AK20" s="83">
        <v>0</v>
      </c>
      <c r="AL20" s="72">
        <v>0</v>
      </c>
      <c r="AM20" s="83">
        <v>0</v>
      </c>
      <c r="AN20" s="72">
        <v>0</v>
      </c>
      <c r="AO20" s="83">
        <v>0</v>
      </c>
      <c r="AP20" s="72">
        <v>60</v>
      </c>
      <c r="AQ20" s="83">
        <v>21888.3</v>
      </c>
      <c r="AR20" s="72">
        <v>0</v>
      </c>
      <c r="AS20" s="83">
        <v>0</v>
      </c>
      <c r="AT20" s="82">
        <v>67</v>
      </c>
      <c r="AU20" s="83">
        <v>23288.559000000001</v>
      </c>
      <c r="AV20" s="72">
        <v>0</v>
      </c>
      <c r="AW20" s="83">
        <v>0</v>
      </c>
      <c r="AX20" s="72">
        <v>0</v>
      </c>
      <c r="AY20" s="83">
        <v>0</v>
      </c>
      <c r="AZ20" s="82">
        <v>0</v>
      </c>
      <c r="BA20" s="83">
        <v>0</v>
      </c>
      <c r="BB20" s="72">
        <v>0</v>
      </c>
      <c r="BC20" s="83">
        <v>0</v>
      </c>
      <c r="BD20" s="72">
        <v>0</v>
      </c>
      <c r="BE20" s="83">
        <v>0</v>
      </c>
      <c r="BF20" s="72">
        <v>0</v>
      </c>
      <c r="BG20" s="83">
        <v>0</v>
      </c>
      <c r="BH20" s="72">
        <v>0</v>
      </c>
      <c r="BI20" s="83">
        <v>0</v>
      </c>
      <c r="BJ20" s="72">
        <v>0</v>
      </c>
      <c r="BK20" s="83">
        <v>0</v>
      </c>
      <c r="BL20" s="72">
        <v>0</v>
      </c>
      <c r="BM20" s="83">
        <v>0</v>
      </c>
      <c r="BN20" s="72">
        <v>0</v>
      </c>
      <c r="BO20" s="83">
        <v>0</v>
      </c>
      <c r="BP20" s="82">
        <v>0</v>
      </c>
      <c r="BQ20" s="83">
        <v>0</v>
      </c>
      <c r="BR20" s="72">
        <v>0</v>
      </c>
      <c r="BS20" s="83">
        <v>0</v>
      </c>
      <c r="BT20" s="72">
        <v>0</v>
      </c>
      <c r="BU20" s="83">
        <v>0</v>
      </c>
      <c r="BV20" s="72">
        <v>0</v>
      </c>
      <c r="BW20" s="83">
        <v>0</v>
      </c>
      <c r="BX20" s="82">
        <v>0</v>
      </c>
      <c r="BY20" s="83">
        <v>0</v>
      </c>
      <c r="BZ20" s="72">
        <v>0</v>
      </c>
      <c r="CA20" s="83">
        <v>0</v>
      </c>
      <c r="CB20" s="72">
        <v>0</v>
      </c>
      <c r="CC20" s="83">
        <v>0</v>
      </c>
      <c r="CD20" s="72">
        <v>0</v>
      </c>
      <c r="CE20" s="83">
        <v>0</v>
      </c>
      <c r="CF20" s="83">
        <v>0</v>
      </c>
      <c r="CG20" s="83">
        <v>0</v>
      </c>
      <c r="CH20" s="82">
        <v>0</v>
      </c>
      <c r="CI20" s="83">
        <v>0</v>
      </c>
      <c r="CJ20" s="72">
        <v>0</v>
      </c>
      <c r="CK20" s="83">
        <v>0</v>
      </c>
      <c r="CL20" s="72">
        <v>0</v>
      </c>
      <c r="CM20" s="83">
        <v>0</v>
      </c>
      <c r="CN20" s="72">
        <v>0</v>
      </c>
      <c r="CO20" s="83">
        <v>0</v>
      </c>
      <c r="CP20" s="72">
        <v>0</v>
      </c>
      <c r="CQ20" s="83">
        <v>0</v>
      </c>
      <c r="CR20" s="72">
        <v>0</v>
      </c>
      <c r="CS20" s="83">
        <v>0</v>
      </c>
      <c r="CT20" s="72">
        <v>0</v>
      </c>
      <c r="CU20" s="83">
        <v>0</v>
      </c>
      <c r="CV20" s="83">
        <v>0</v>
      </c>
      <c r="CW20" s="83">
        <v>0</v>
      </c>
      <c r="CX20" s="83">
        <v>0</v>
      </c>
      <c r="CY20" s="83">
        <v>0</v>
      </c>
      <c r="CZ20" s="189">
        <v>0</v>
      </c>
      <c r="DA20" s="83">
        <v>0</v>
      </c>
      <c r="DB20" s="72">
        <v>0</v>
      </c>
      <c r="DC20" s="83">
        <v>0</v>
      </c>
      <c r="DD20" s="72">
        <v>0</v>
      </c>
      <c r="DE20" s="83">
        <v>0</v>
      </c>
      <c r="DF20" s="72">
        <v>0</v>
      </c>
      <c r="DG20" s="83">
        <v>0</v>
      </c>
      <c r="DH20" s="72">
        <v>0</v>
      </c>
      <c r="DI20" s="83">
        <v>0</v>
      </c>
      <c r="DJ20" s="72">
        <v>0</v>
      </c>
      <c r="DK20" s="83">
        <v>0</v>
      </c>
      <c r="DL20" s="72">
        <v>0</v>
      </c>
      <c r="DM20" s="83">
        <v>0</v>
      </c>
      <c r="DN20" s="72">
        <v>0</v>
      </c>
      <c r="DO20" s="83">
        <v>0</v>
      </c>
      <c r="DP20" s="72">
        <v>0</v>
      </c>
      <c r="DQ20" s="83">
        <v>0</v>
      </c>
      <c r="DR20" s="72">
        <v>0</v>
      </c>
      <c r="DS20" s="83">
        <v>0</v>
      </c>
      <c r="DT20" s="72">
        <v>0</v>
      </c>
      <c r="DU20" s="83">
        <v>0</v>
      </c>
      <c r="DV20" s="72">
        <v>0</v>
      </c>
      <c r="DW20" s="83">
        <v>0</v>
      </c>
      <c r="DX20" s="72">
        <v>0</v>
      </c>
      <c r="DY20" s="83">
        <v>0</v>
      </c>
      <c r="DZ20" s="72">
        <v>0</v>
      </c>
      <c r="EA20" s="83">
        <v>0</v>
      </c>
      <c r="EB20" s="72">
        <v>0</v>
      </c>
      <c r="EC20" s="83">
        <v>0</v>
      </c>
      <c r="ED20" s="72">
        <v>0</v>
      </c>
      <c r="EE20" s="83">
        <v>0</v>
      </c>
      <c r="EF20" s="72">
        <v>0</v>
      </c>
      <c r="EG20" s="83">
        <v>0</v>
      </c>
      <c r="EH20" s="72">
        <v>0</v>
      </c>
      <c r="EI20" s="83">
        <v>0</v>
      </c>
      <c r="EJ20" s="72">
        <v>0</v>
      </c>
      <c r="EK20" s="83">
        <v>0</v>
      </c>
      <c r="EL20" s="72">
        <v>0</v>
      </c>
      <c r="EM20" s="83">
        <v>0</v>
      </c>
      <c r="EN20" s="83">
        <v>0</v>
      </c>
      <c r="EO20" s="83">
        <v>0</v>
      </c>
      <c r="EP20" s="83">
        <v>0</v>
      </c>
      <c r="EQ20" s="83">
        <v>0</v>
      </c>
      <c r="ER20" s="83">
        <v>0</v>
      </c>
      <c r="ES20" s="83">
        <v>0</v>
      </c>
      <c r="ET20" s="83">
        <v>0</v>
      </c>
      <c r="EU20" s="83">
        <v>0</v>
      </c>
      <c r="EV20" s="82">
        <v>0</v>
      </c>
      <c r="EW20" s="83">
        <v>0</v>
      </c>
      <c r="EX20" s="72">
        <v>0</v>
      </c>
      <c r="EY20" s="83">
        <v>0</v>
      </c>
      <c r="EZ20" s="72">
        <v>0</v>
      </c>
      <c r="FA20" s="83">
        <v>0</v>
      </c>
      <c r="FB20" s="82">
        <v>0</v>
      </c>
      <c r="FC20" s="83">
        <v>0</v>
      </c>
      <c r="FD20" s="72">
        <v>100</v>
      </c>
      <c r="FE20" s="83">
        <v>16570.900000000001</v>
      </c>
      <c r="FF20" s="72">
        <v>40</v>
      </c>
      <c r="FG20" s="83">
        <v>13562.96</v>
      </c>
      <c r="FH20" s="72">
        <v>20</v>
      </c>
      <c r="FI20" s="83">
        <v>3914.8</v>
      </c>
      <c r="FJ20" s="72">
        <v>15</v>
      </c>
      <c r="FK20" s="83">
        <v>3938.25</v>
      </c>
      <c r="FL20" s="72">
        <v>0</v>
      </c>
      <c r="FM20" s="83">
        <v>0</v>
      </c>
      <c r="FN20" s="83">
        <v>0</v>
      </c>
      <c r="FO20" s="83">
        <v>0</v>
      </c>
      <c r="FP20" s="83">
        <v>0</v>
      </c>
      <c r="FQ20" s="83">
        <v>0</v>
      </c>
      <c r="FR20" s="82">
        <v>175</v>
      </c>
      <c r="FS20" s="83">
        <v>37986.910000000003</v>
      </c>
      <c r="FT20" s="72">
        <v>5</v>
      </c>
      <c r="FU20" s="83">
        <v>586.07500000000005</v>
      </c>
      <c r="FV20" s="72">
        <v>12</v>
      </c>
      <c r="FW20" s="83">
        <v>2075.4360000000001</v>
      </c>
      <c r="FX20" s="83">
        <v>0</v>
      </c>
      <c r="FY20" s="83">
        <v>0</v>
      </c>
      <c r="FZ20" s="82">
        <v>17</v>
      </c>
      <c r="GA20" s="83">
        <v>2661.5110000000004</v>
      </c>
      <c r="GB20" s="72">
        <v>7</v>
      </c>
      <c r="GC20" s="83">
        <v>1432.067</v>
      </c>
      <c r="GD20" s="72">
        <v>0</v>
      </c>
      <c r="GE20" s="83">
        <v>0</v>
      </c>
      <c r="GF20" s="82">
        <v>7</v>
      </c>
      <c r="GG20" s="83">
        <v>1432.067</v>
      </c>
      <c r="GH20" s="72">
        <v>0</v>
      </c>
      <c r="GI20" s="83">
        <v>0</v>
      </c>
      <c r="GJ20" s="72">
        <v>0</v>
      </c>
      <c r="GK20" s="83">
        <v>0</v>
      </c>
      <c r="GL20" s="72">
        <v>0</v>
      </c>
      <c r="GM20" s="83">
        <v>0</v>
      </c>
      <c r="GN20" s="82">
        <v>0</v>
      </c>
      <c r="GO20" s="83">
        <v>0</v>
      </c>
    </row>
    <row r="21" spans="1:197">
      <c r="A21" s="63">
        <v>630066</v>
      </c>
      <c r="B21" s="86">
        <v>5017</v>
      </c>
      <c r="C21" s="87" t="s">
        <v>36</v>
      </c>
      <c r="D21" s="72">
        <v>436</v>
      </c>
      <c r="E21" s="49">
        <v>96255.755000000005</v>
      </c>
      <c r="F21" s="72">
        <v>0</v>
      </c>
      <c r="G21" s="83">
        <v>0</v>
      </c>
      <c r="H21" s="72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2">
        <v>0</v>
      </c>
      <c r="O21" s="83">
        <v>0</v>
      </c>
      <c r="P21" s="72">
        <v>0</v>
      </c>
      <c r="Q21" s="83">
        <v>0</v>
      </c>
      <c r="R21" s="72">
        <v>50</v>
      </c>
      <c r="S21" s="83">
        <v>9274.65</v>
      </c>
      <c r="T21" s="72">
        <v>0</v>
      </c>
      <c r="U21" s="83">
        <v>0</v>
      </c>
      <c r="V21" s="82">
        <v>50</v>
      </c>
      <c r="W21" s="83">
        <v>9274.65</v>
      </c>
      <c r="X21" s="72">
        <v>6</v>
      </c>
      <c r="Y21" s="83">
        <v>1967.088</v>
      </c>
      <c r="Z21" s="72">
        <v>0</v>
      </c>
      <c r="AA21" s="83">
        <v>0</v>
      </c>
      <c r="AB21" s="72">
        <v>0</v>
      </c>
      <c r="AC21" s="83">
        <v>0</v>
      </c>
      <c r="AD21" s="72">
        <v>0</v>
      </c>
      <c r="AE21" s="83">
        <v>0</v>
      </c>
      <c r="AF21" s="82">
        <v>0</v>
      </c>
      <c r="AG21" s="83">
        <v>0</v>
      </c>
      <c r="AH21" s="72">
        <v>0</v>
      </c>
      <c r="AI21" s="83">
        <v>0</v>
      </c>
      <c r="AJ21" s="72">
        <v>0</v>
      </c>
      <c r="AK21" s="83">
        <v>0</v>
      </c>
      <c r="AL21" s="72">
        <v>0</v>
      </c>
      <c r="AM21" s="83">
        <v>0</v>
      </c>
      <c r="AN21" s="72">
        <v>0</v>
      </c>
      <c r="AO21" s="83">
        <v>0</v>
      </c>
      <c r="AP21" s="72">
        <v>0</v>
      </c>
      <c r="AQ21" s="83">
        <v>0</v>
      </c>
      <c r="AR21" s="72">
        <v>0</v>
      </c>
      <c r="AS21" s="83">
        <v>0</v>
      </c>
      <c r="AT21" s="82">
        <v>0</v>
      </c>
      <c r="AU21" s="83">
        <v>0</v>
      </c>
      <c r="AV21" s="72">
        <v>100</v>
      </c>
      <c r="AW21" s="83">
        <v>30726.7</v>
      </c>
      <c r="AX21" s="72">
        <v>4</v>
      </c>
      <c r="AY21" s="83">
        <v>2507.596</v>
      </c>
      <c r="AZ21" s="82">
        <v>104</v>
      </c>
      <c r="BA21" s="83">
        <v>33234.296000000002</v>
      </c>
      <c r="BB21" s="72">
        <v>6</v>
      </c>
      <c r="BC21" s="83">
        <v>1404.222</v>
      </c>
      <c r="BD21" s="72">
        <v>0</v>
      </c>
      <c r="BE21" s="83">
        <v>0</v>
      </c>
      <c r="BF21" s="72">
        <v>80</v>
      </c>
      <c r="BG21" s="83">
        <v>13440.8</v>
      </c>
      <c r="BH21" s="72">
        <v>0</v>
      </c>
      <c r="BI21" s="83">
        <v>0</v>
      </c>
      <c r="BJ21" s="72">
        <v>0</v>
      </c>
      <c r="BK21" s="83">
        <v>0</v>
      </c>
      <c r="BL21" s="72">
        <v>0</v>
      </c>
      <c r="BM21" s="83">
        <v>0</v>
      </c>
      <c r="BN21" s="72">
        <v>0</v>
      </c>
      <c r="BO21" s="83">
        <v>0</v>
      </c>
      <c r="BP21" s="82">
        <v>86</v>
      </c>
      <c r="BQ21" s="83">
        <v>14845.021999999999</v>
      </c>
      <c r="BR21" s="72">
        <v>17</v>
      </c>
      <c r="BS21" s="83">
        <v>2383.944</v>
      </c>
      <c r="BT21" s="72">
        <v>3</v>
      </c>
      <c r="BU21" s="83">
        <v>249.10499999999999</v>
      </c>
      <c r="BV21" s="72">
        <v>0</v>
      </c>
      <c r="BW21" s="83">
        <v>0</v>
      </c>
      <c r="BX21" s="82">
        <v>20</v>
      </c>
      <c r="BY21" s="83">
        <v>2633.049</v>
      </c>
      <c r="BZ21" s="72">
        <v>0</v>
      </c>
      <c r="CA21" s="83">
        <v>0</v>
      </c>
      <c r="CB21" s="72">
        <v>0</v>
      </c>
      <c r="CC21" s="83">
        <v>0</v>
      </c>
      <c r="CD21" s="72">
        <v>0</v>
      </c>
      <c r="CE21" s="83">
        <v>0</v>
      </c>
      <c r="CF21" s="83">
        <v>0</v>
      </c>
      <c r="CG21" s="83">
        <v>0</v>
      </c>
      <c r="CH21" s="82">
        <v>0</v>
      </c>
      <c r="CI21" s="83">
        <v>0</v>
      </c>
      <c r="CJ21" s="72">
        <v>0</v>
      </c>
      <c r="CK21" s="83">
        <v>0</v>
      </c>
      <c r="CL21" s="72">
        <v>0</v>
      </c>
      <c r="CM21" s="83">
        <v>0</v>
      </c>
      <c r="CN21" s="72">
        <v>0</v>
      </c>
      <c r="CO21" s="83">
        <v>0</v>
      </c>
      <c r="CP21" s="72">
        <v>75</v>
      </c>
      <c r="CQ21" s="83">
        <v>15795.975</v>
      </c>
      <c r="CR21" s="72">
        <v>0</v>
      </c>
      <c r="CS21" s="83">
        <v>0</v>
      </c>
      <c r="CT21" s="72">
        <v>0</v>
      </c>
      <c r="CU21" s="83">
        <v>0</v>
      </c>
      <c r="CV21" s="83">
        <v>0</v>
      </c>
      <c r="CW21" s="83">
        <v>0</v>
      </c>
      <c r="CX21" s="83">
        <v>0</v>
      </c>
      <c r="CY21" s="83">
        <v>0</v>
      </c>
      <c r="CZ21" s="189">
        <v>75</v>
      </c>
      <c r="DA21" s="83">
        <v>15795.975</v>
      </c>
      <c r="DB21" s="72">
        <v>0</v>
      </c>
      <c r="DC21" s="83">
        <v>0</v>
      </c>
      <c r="DD21" s="72">
        <v>0</v>
      </c>
      <c r="DE21" s="83">
        <v>0</v>
      </c>
      <c r="DF21" s="72">
        <v>0</v>
      </c>
      <c r="DG21" s="83">
        <v>0</v>
      </c>
      <c r="DH21" s="72">
        <v>0</v>
      </c>
      <c r="DI21" s="83">
        <v>0</v>
      </c>
      <c r="DJ21" s="72">
        <v>0</v>
      </c>
      <c r="DK21" s="83">
        <v>0</v>
      </c>
      <c r="DL21" s="72">
        <v>0</v>
      </c>
      <c r="DM21" s="83">
        <v>0</v>
      </c>
      <c r="DN21" s="72">
        <v>0</v>
      </c>
      <c r="DO21" s="83">
        <v>0</v>
      </c>
      <c r="DP21" s="72">
        <v>0</v>
      </c>
      <c r="DQ21" s="83">
        <v>0</v>
      </c>
      <c r="DR21" s="72">
        <v>0</v>
      </c>
      <c r="DS21" s="83">
        <v>0</v>
      </c>
      <c r="DT21" s="72">
        <v>0</v>
      </c>
      <c r="DU21" s="83">
        <v>0</v>
      </c>
      <c r="DV21" s="72">
        <v>0</v>
      </c>
      <c r="DW21" s="83">
        <v>0</v>
      </c>
      <c r="DX21" s="72">
        <v>0</v>
      </c>
      <c r="DY21" s="83">
        <v>0</v>
      </c>
      <c r="DZ21" s="72">
        <v>0</v>
      </c>
      <c r="EA21" s="83">
        <v>0</v>
      </c>
      <c r="EB21" s="72">
        <v>0</v>
      </c>
      <c r="EC21" s="83">
        <v>0</v>
      </c>
      <c r="ED21" s="72">
        <v>0</v>
      </c>
      <c r="EE21" s="83">
        <v>0</v>
      </c>
      <c r="EF21" s="72">
        <v>0</v>
      </c>
      <c r="EG21" s="83">
        <v>0</v>
      </c>
      <c r="EH21" s="72">
        <v>0</v>
      </c>
      <c r="EI21" s="83">
        <v>0</v>
      </c>
      <c r="EJ21" s="72">
        <v>0</v>
      </c>
      <c r="EK21" s="83">
        <v>0</v>
      </c>
      <c r="EL21" s="72">
        <v>0</v>
      </c>
      <c r="EM21" s="83">
        <v>0</v>
      </c>
      <c r="EN21" s="83">
        <v>0</v>
      </c>
      <c r="EO21" s="83">
        <v>0</v>
      </c>
      <c r="EP21" s="83">
        <v>0</v>
      </c>
      <c r="EQ21" s="83">
        <v>0</v>
      </c>
      <c r="ER21" s="83">
        <v>0</v>
      </c>
      <c r="ES21" s="83">
        <v>0</v>
      </c>
      <c r="ET21" s="83">
        <v>0</v>
      </c>
      <c r="EU21" s="83">
        <v>0</v>
      </c>
      <c r="EV21" s="82">
        <v>0</v>
      </c>
      <c r="EW21" s="83">
        <v>0</v>
      </c>
      <c r="EX21" s="72">
        <v>0</v>
      </c>
      <c r="EY21" s="83">
        <v>0</v>
      </c>
      <c r="EZ21" s="72">
        <v>0</v>
      </c>
      <c r="FA21" s="83">
        <v>0</v>
      </c>
      <c r="FB21" s="82">
        <v>0</v>
      </c>
      <c r="FC21" s="83">
        <v>0</v>
      </c>
      <c r="FD21" s="72">
        <v>45</v>
      </c>
      <c r="FE21" s="83">
        <v>7456.9049999999997</v>
      </c>
      <c r="FF21" s="72">
        <v>0</v>
      </c>
      <c r="FG21" s="83">
        <v>0</v>
      </c>
      <c r="FH21" s="72">
        <v>0</v>
      </c>
      <c r="FI21" s="83">
        <v>0</v>
      </c>
      <c r="FJ21" s="72">
        <v>0</v>
      </c>
      <c r="FK21" s="83">
        <v>0</v>
      </c>
      <c r="FL21" s="72">
        <v>0</v>
      </c>
      <c r="FM21" s="83">
        <v>0</v>
      </c>
      <c r="FN21" s="83">
        <v>0</v>
      </c>
      <c r="FO21" s="83">
        <v>0</v>
      </c>
      <c r="FP21" s="83">
        <v>0</v>
      </c>
      <c r="FQ21" s="83">
        <v>0</v>
      </c>
      <c r="FR21" s="82">
        <v>45</v>
      </c>
      <c r="FS21" s="83">
        <v>7456.9049999999997</v>
      </c>
      <c r="FT21" s="72">
        <v>0</v>
      </c>
      <c r="FU21" s="83">
        <v>0</v>
      </c>
      <c r="FV21" s="72">
        <v>0</v>
      </c>
      <c r="FW21" s="83">
        <v>0</v>
      </c>
      <c r="FX21" s="83">
        <v>0</v>
      </c>
      <c r="FY21" s="83">
        <v>0</v>
      </c>
      <c r="FZ21" s="82">
        <v>0</v>
      </c>
      <c r="GA21" s="83">
        <v>0</v>
      </c>
      <c r="GB21" s="72">
        <v>10</v>
      </c>
      <c r="GC21" s="83">
        <v>2045.81</v>
      </c>
      <c r="GD21" s="72">
        <v>20</v>
      </c>
      <c r="GE21" s="83">
        <v>4427.28</v>
      </c>
      <c r="GF21" s="82">
        <v>30</v>
      </c>
      <c r="GG21" s="83">
        <v>6473.09</v>
      </c>
      <c r="GH21" s="72">
        <v>0</v>
      </c>
      <c r="GI21" s="83">
        <v>0</v>
      </c>
      <c r="GJ21" s="72">
        <v>20</v>
      </c>
      <c r="GK21" s="83">
        <v>4575.68</v>
      </c>
      <c r="GL21" s="72">
        <v>0</v>
      </c>
      <c r="GM21" s="83">
        <v>0</v>
      </c>
      <c r="GN21" s="82">
        <v>20</v>
      </c>
      <c r="GO21" s="83">
        <v>4575.68</v>
      </c>
    </row>
    <row r="22" spans="1:197">
      <c r="A22" s="63">
        <v>630098</v>
      </c>
      <c r="B22" s="86">
        <v>6002</v>
      </c>
      <c r="C22" s="87" t="s">
        <v>37</v>
      </c>
      <c r="D22" s="72">
        <v>2163</v>
      </c>
      <c r="E22" s="49">
        <v>524518.89200000011</v>
      </c>
      <c r="F22" s="72">
        <v>10</v>
      </c>
      <c r="G22" s="83">
        <v>1587.27</v>
      </c>
      <c r="H22" s="72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2">
        <v>10</v>
      </c>
      <c r="O22" s="83">
        <v>1587.27</v>
      </c>
      <c r="P22" s="72">
        <v>21</v>
      </c>
      <c r="Q22" s="83">
        <v>3455.4659999999999</v>
      </c>
      <c r="R22" s="72">
        <v>6</v>
      </c>
      <c r="S22" s="83">
        <v>1112.9580000000001</v>
      </c>
      <c r="T22" s="72">
        <v>0</v>
      </c>
      <c r="U22" s="83">
        <v>0</v>
      </c>
      <c r="V22" s="82">
        <v>6</v>
      </c>
      <c r="W22" s="83">
        <v>1112.9580000000001</v>
      </c>
      <c r="X22" s="72">
        <v>1</v>
      </c>
      <c r="Y22" s="83">
        <v>327.84800000000001</v>
      </c>
      <c r="Z22" s="72">
        <v>0</v>
      </c>
      <c r="AA22" s="83">
        <v>0</v>
      </c>
      <c r="AB22" s="72">
        <v>0</v>
      </c>
      <c r="AC22" s="83">
        <v>0</v>
      </c>
      <c r="AD22" s="72">
        <v>0</v>
      </c>
      <c r="AE22" s="83">
        <v>0</v>
      </c>
      <c r="AF22" s="82">
        <v>0</v>
      </c>
      <c r="AG22" s="83">
        <v>0</v>
      </c>
      <c r="AH22" s="72">
        <v>50</v>
      </c>
      <c r="AI22" s="83">
        <v>10001.85</v>
      </c>
      <c r="AJ22" s="72">
        <v>0</v>
      </c>
      <c r="AK22" s="83">
        <v>0</v>
      </c>
      <c r="AL22" s="72">
        <v>10</v>
      </c>
      <c r="AM22" s="83">
        <v>1951.75</v>
      </c>
      <c r="AN22" s="72">
        <v>30</v>
      </c>
      <c r="AO22" s="83">
        <v>8410.17</v>
      </c>
      <c r="AP22" s="72">
        <v>40</v>
      </c>
      <c r="AQ22" s="83">
        <v>14592.2</v>
      </c>
      <c r="AR22" s="72">
        <v>3</v>
      </c>
      <c r="AS22" s="83">
        <v>1467.9570000000001</v>
      </c>
      <c r="AT22" s="82">
        <v>133</v>
      </c>
      <c r="AU22" s="83">
        <v>36423.927000000003</v>
      </c>
      <c r="AV22" s="72">
        <v>50</v>
      </c>
      <c r="AW22" s="83">
        <v>15363.35</v>
      </c>
      <c r="AX22" s="72">
        <v>23</v>
      </c>
      <c r="AY22" s="83">
        <v>14418.677</v>
      </c>
      <c r="AZ22" s="82">
        <v>73</v>
      </c>
      <c r="BA22" s="83">
        <v>29782.027000000002</v>
      </c>
      <c r="BB22" s="72">
        <v>0</v>
      </c>
      <c r="BC22" s="83">
        <v>0</v>
      </c>
      <c r="BD22" s="72">
        <v>0</v>
      </c>
      <c r="BE22" s="83">
        <v>0</v>
      </c>
      <c r="BF22" s="72">
        <v>0</v>
      </c>
      <c r="BG22" s="83">
        <v>0</v>
      </c>
      <c r="BH22" s="72">
        <v>0</v>
      </c>
      <c r="BI22" s="83">
        <v>0</v>
      </c>
      <c r="BJ22" s="72">
        <v>0</v>
      </c>
      <c r="BK22" s="83">
        <v>0</v>
      </c>
      <c r="BL22" s="72">
        <v>0</v>
      </c>
      <c r="BM22" s="83">
        <v>0</v>
      </c>
      <c r="BN22" s="72">
        <v>0</v>
      </c>
      <c r="BO22" s="83">
        <v>0</v>
      </c>
      <c r="BP22" s="82">
        <v>0</v>
      </c>
      <c r="BQ22" s="83">
        <v>0</v>
      </c>
      <c r="BR22" s="72">
        <v>10</v>
      </c>
      <c r="BS22" s="83">
        <v>1402.32</v>
      </c>
      <c r="BT22" s="72">
        <v>7</v>
      </c>
      <c r="BU22" s="83">
        <v>581.245</v>
      </c>
      <c r="BV22" s="72">
        <v>5</v>
      </c>
      <c r="BW22" s="83">
        <v>804.31500000000005</v>
      </c>
      <c r="BX22" s="82">
        <v>22</v>
      </c>
      <c r="BY22" s="83">
        <v>2787.88</v>
      </c>
      <c r="BZ22" s="72">
        <v>0</v>
      </c>
      <c r="CA22" s="83">
        <v>0</v>
      </c>
      <c r="CB22" s="72">
        <v>0</v>
      </c>
      <c r="CC22" s="83">
        <v>0</v>
      </c>
      <c r="CD22" s="72">
        <v>0</v>
      </c>
      <c r="CE22" s="83">
        <v>0</v>
      </c>
      <c r="CF22" s="83">
        <v>0</v>
      </c>
      <c r="CG22" s="83">
        <v>0</v>
      </c>
      <c r="CH22" s="82">
        <v>0</v>
      </c>
      <c r="CI22" s="83">
        <v>0</v>
      </c>
      <c r="CJ22" s="72">
        <v>0</v>
      </c>
      <c r="CK22" s="83">
        <v>0</v>
      </c>
      <c r="CL22" s="72">
        <v>20</v>
      </c>
      <c r="CM22" s="83">
        <v>4248.1000000000004</v>
      </c>
      <c r="CN22" s="72">
        <v>0</v>
      </c>
      <c r="CO22" s="83">
        <v>0</v>
      </c>
      <c r="CP22" s="72">
        <v>0</v>
      </c>
      <c r="CQ22" s="83">
        <v>0</v>
      </c>
      <c r="CR22" s="72">
        <v>0</v>
      </c>
      <c r="CS22" s="83">
        <v>0</v>
      </c>
      <c r="CT22" s="72">
        <v>40</v>
      </c>
      <c r="CU22" s="83">
        <v>3695.64</v>
      </c>
      <c r="CV22" s="83">
        <v>0</v>
      </c>
      <c r="CW22" s="83">
        <v>0</v>
      </c>
      <c r="CX22" s="83">
        <v>0</v>
      </c>
      <c r="CY22" s="83">
        <v>0</v>
      </c>
      <c r="CZ22" s="189">
        <v>60</v>
      </c>
      <c r="DA22" s="83">
        <v>7943.74</v>
      </c>
      <c r="DB22" s="72">
        <v>105</v>
      </c>
      <c r="DC22" s="83">
        <v>17258.849999999999</v>
      </c>
      <c r="DD22" s="72">
        <v>120</v>
      </c>
      <c r="DE22" s="83">
        <v>23894.880000000001</v>
      </c>
      <c r="DF22" s="72">
        <v>90</v>
      </c>
      <c r="DG22" s="83">
        <v>20710.89</v>
      </c>
      <c r="DH22" s="72">
        <v>40</v>
      </c>
      <c r="DI22" s="83">
        <v>10433.48</v>
      </c>
      <c r="DJ22" s="72">
        <v>150</v>
      </c>
      <c r="DK22" s="83">
        <v>22195.8</v>
      </c>
      <c r="DL22" s="72">
        <v>80</v>
      </c>
      <c r="DM22" s="83">
        <v>14321.04</v>
      </c>
      <c r="DN22" s="72">
        <v>40</v>
      </c>
      <c r="DO22" s="83">
        <v>8915.0400000000009</v>
      </c>
      <c r="DP22" s="72">
        <v>100</v>
      </c>
      <c r="DQ22" s="83">
        <v>13698.2</v>
      </c>
      <c r="DR22" s="72">
        <v>40</v>
      </c>
      <c r="DS22" s="83">
        <v>6505.6</v>
      </c>
      <c r="DT22" s="72">
        <v>25</v>
      </c>
      <c r="DU22" s="83">
        <v>5051.6750000000002</v>
      </c>
      <c r="DV22" s="72">
        <v>0</v>
      </c>
      <c r="DW22" s="83">
        <v>0</v>
      </c>
      <c r="DX22" s="72">
        <v>0</v>
      </c>
      <c r="DY22" s="83">
        <v>0</v>
      </c>
      <c r="DZ22" s="72">
        <v>0</v>
      </c>
      <c r="EA22" s="83">
        <v>0</v>
      </c>
      <c r="EB22" s="72">
        <v>0</v>
      </c>
      <c r="EC22" s="83">
        <v>0</v>
      </c>
      <c r="ED22" s="72">
        <v>0</v>
      </c>
      <c r="EE22" s="83">
        <v>0</v>
      </c>
      <c r="EF22" s="72">
        <v>0</v>
      </c>
      <c r="EG22" s="83">
        <v>0</v>
      </c>
      <c r="EH22" s="72">
        <v>65</v>
      </c>
      <c r="EI22" s="83">
        <v>52780.845000000001</v>
      </c>
      <c r="EJ22" s="72">
        <v>80</v>
      </c>
      <c r="EK22" s="83">
        <v>35631.68</v>
      </c>
      <c r="EL22" s="72">
        <v>0</v>
      </c>
      <c r="EM22" s="83">
        <v>0</v>
      </c>
      <c r="EN22" s="83">
        <v>0</v>
      </c>
      <c r="EO22" s="83">
        <v>0</v>
      </c>
      <c r="EP22" s="83">
        <v>0</v>
      </c>
      <c r="EQ22" s="83">
        <v>0</v>
      </c>
      <c r="ER22" s="83">
        <v>0</v>
      </c>
      <c r="ES22" s="83">
        <v>0</v>
      </c>
      <c r="ET22" s="83">
        <v>8</v>
      </c>
      <c r="EU22" s="83">
        <v>3431.1680000000001</v>
      </c>
      <c r="EV22" s="82">
        <v>838</v>
      </c>
      <c r="EW22" s="83">
        <v>217570.29800000001</v>
      </c>
      <c r="EX22" s="72">
        <v>10</v>
      </c>
      <c r="EY22" s="83">
        <v>1764.37</v>
      </c>
      <c r="EZ22" s="72">
        <v>2</v>
      </c>
      <c r="FA22" s="83">
        <v>614.37199999999996</v>
      </c>
      <c r="FB22" s="82">
        <v>12</v>
      </c>
      <c r="FC22" s="83">
        <v>2378.7419999999997</v>
      </c>
      <c r="FD22" s="72">
        <v>120</v>
      </c>
      <c r="FE22" s="83">
        <v>19885.080000000002</v>
      </c>
      <c r="FF22" s="72">
        <v>100</v>
      </c>
      <c r="FG22" s="83">
        <v>33907.4</v>
      </c>
      <c r="FH22" s="72">
        <v>250</v>
      </c>
      <c r="FI22" s="83">
        <v>48935</v>
      </c>
      <c r="FJ22" s="72">
        <v>300</v>
      </c>
      <c r="FK22" s="83">
        <v>78765</v>
      </c>
      <c r="FL22" s="72">
        <v>10</v>
      </c>
      <c r="FM22" s="83">
        <v>4166.2</v>
      </c>
      <c r="FN22" s="83">
        <v>0</v>
      </c>
      <c r="FO22" s="83">
        <v>0</v>
      </c>
      <c r="FP22" s="83">
        <v>0</v>
      </c>
      <c r="FQ22" s="83">
        <v>0</v>
      </c>
      <c r="FR22" s="82">
        <v>780</v>
      </c>
      <c r="FS22" s="83">
        <v>185658.68000000002</v>
      </c>
      <c r="FT22" s="72">
        <v>20</v>
      </c>
      <c r="FU22" s="83">
        <v>2344.3000000000002</v>
      </c>
      <c r="FV22" s="72">
        <v>5</v>
      </c>
      <c r="FW22" s="83">
        <v>864.76499999999999</v>
      </c>
      <c r="FX22" s="83">
        <v>0</v>
      </c>
      <c r="FY22" s="83">
        <v>0</v>
      </c>
      <c r="FZ22" s="82">
        <v>25</v>
      </c>
      <c r="GA22" s="83">
        <v>3209.0650000000001</v>
      </c>
      <c r="GB22" s="72">
        <v>15</v>
      </c>
      <c r="GC22" s="83">
        <v>3068.7150000000001</v>
      </c>
      <c r="GD22" s="72">
        <v>25</v>
      </c>
      <c r="GE22" s="83">
        <v>5534.1</v>
      </c>
      <c r="GF22" s="82">
        <v>40</v>
      </c>
      <c r="GG22" s="83">
        <v>8602.8150000000005</v>
      </c>
      <c r="GH22" s="72">
        <v>27</v>
      </c>
      <c r="GI22" s="83">
        <v>4131.4859999999999</v>
      </c>
      <c r="GJ22" s="72">
        <v>10</v>
      </c>
      <c r="GK22" s="83">
        <v>2287.84</v>
      </c>
      <c r="GL22" s="72">
        <v>0</v>
      </c>
      <c r="GM22" s="83">
        <v>0</v>
      </c>
      <c r="GN22" s="82">
        <v>10</v>
      </c>
      <c r="GO22" s="83">
        <v>2287.84</v>
      </c>
    </row>
    <row r="23" spans="1:197">
      <c r="A23" s="63">
        <v>630101</v>
      </c>
      <c r="B23" s="86">
        <v>6007</v>
      </c>
      <c r="C23" s="87" t="s">
        <v>38</v>
      </c>
      <c r="D23" s="72">
        <v>500</v>
      </c>
      <c r="E23" s="49">
        <v>37656</v>
      </c>
      <c r="F23" s="72">
        <v>0</v>
      </c>
      <c r="G23" s="83">
        <v>0</v>
      </c>
      <c r="H23" s="72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2">
        <v>0</v>
      </c>
      <c r="O23" s="83">
        <v>0</v>
      </c>
      <c r="P23" s="72">
        <v>0</v>
      </c>
      <c r="Q23" s="83">
        <v>0</v>
      </c>
      <c r="R23" s="72">
        <v>0</v>
      </c>
      <c r="S23" s="83">
        <v>0</v>
      </c>
      <c r="T23" s="72">
        <v>0</v>
      </c>
      <c r="U23" s="83">
        <v>0</v>
      </c>
      <c r="V23" s="82">
        <v>0</v>
      </c>
      <c r="W23" s="83">
        <v>0</v>
      </c>
      <c r="X23" s="72">
        <v>0</v>
      </c>
      <c r="Y23" s="83">
        <v>0</v>
      </c>
      <c r="Z23" s="72">
        <v>0</v>
      </c>
      <c r="AA23" s="83">
        <v>0</v>
      </c>
      <c r="AB23" s="72">
        <v>0</v>
      </c>
      <c r="AC23" s="83">
        <v>0</v>
      </c>
      <c r="AD23" s="72">
        <v>0</v>
      </c>
      <c r="AE23" s="83">
        <v>0</v>
      </c>
      <c r="AF23" s="82">
        <v>0</v>
      </c>
      <c r="AG23" s="83">
        <v>0</v>
      </c>
      <c r="AH23" s="72">
        <v>0</v>
      </c>
      <c r="AI23" s="83">
        <v>0</v>
      </c>
      <c r="AJ23" s="72">
        <v>0</v>
      </c>
      <c r="AK23" s="83">
        <v>0</v>
      </c>
      <c r="AL23" s="72">
        <v>0</v>
      </c>
      <c r="AM23" s="83">
        <v>0</v>
      </c>
      <c r="AN23" s="72">
        <v>0</v>
      </c>
      <c r="AO23" s="83">
        <v>0</v>
      </c>
      <c r="AP23" s="72">
        <v>0</v>
      </c>
      <c r="AQ23" s="83">
        <v>0</v>
      </c>
      <c r="AR23" s="72">
        <v>0</v>
      </c>
      <c r="AS23" s="83">
        <v>0</v>
      </c>
      <c r="AT23" s="82">
        <v>0</v>
      </c>
      <c r="AU23" s="83">
        <v>0</v>
      </c>
      <c r="AV23" s="72">
        <v>0</v>
      </c>
      <c r="AW23" s="83">
        <v>0</v>
      </c>
      <c r="AX23" s="72">
        <v>0</v>
      </c>
      <c r="AY23" s="83">
        <v>0</v>
      </c>
      <c r="AZ23" s="82">
        <v>0</v>
      </c>
      <c r="BA23" s="83">
        <v>0</v>
      </c>
      <c r="BB23" s="72">
        <v>0</v>
      </c>
      <c r="BC23" s="83">
        <v>0</v>
      </c>
      <c r="BD23" s="72">
        <v>0</v>
      </c>
      <c r="BE23" s="83">
        <v>0</v>
      </c>
      <c r="BF23" s="72">
        <v>0</v>
      </c>
      <c r="BG23" s="83">
        <v>0</v>
      </c>
      <c r="BH23" s="72">
        <v>0</v>
      </c>
      <c r="BI23" s="83">
        <v>0</v>
      </c>
      <c r="BJ23" s="72">
        <v>0</v>
      </c>
      <c r="BK23" s="83">
        <v>0</v>
      </c>
      <c r="BL23" s="72">
        <v>0</v>
      </c>
      <c r="BM23" s="83">
        <v>0</v>
      </c>
      <c r="BN23" s="72">
        <v>0</v>
      </c>
      <c r="BO23" s="83">
        <v>0</v>
      </c>
      <c r="BP23" s="82">
        <v>0</v>
      </c>
      <c r="BQ23" s="83">
        <v>0</v>
      </c>
      <c r="BR23" s="72">
        <v>0</v>
      </c>
      <c r="BS23" s="83">
        <v>0</v>
      </c>
      <c r="BT23" s="72">
        <v>0</v>
      </c>
      <c r="BU23" s="83">
        <v>0</v>
      </c>
      <c r="BV23" s="72">
        <v>0</v>
      </c>
      <c r="BW23" s="83">
        <v>0</v>
      </c>
      <c r="BX23" s="82">
        <v>0</v>
      </c>
      <c r="BY23" s="83">
        <v>0</v>
      </c>
      <c r="BZ23" s="72">
        <v>500</v>
      </c>
      <c r="CA23" s="83">
        <v>37656</v>
      </c>
      <c r="CB23" s="72">
        <v>0</v>
      </c>
      <c r="CC23" s="83">
        <v>0</v>
      </c>
      <c r="CD23" s="72">
        <v>0</v>
      </c>
      <c r="CE23" s="83">
        <v>0</v>
      </c>
      <c r="CF23" s="83">
        <v>0</v>
      </c>
      <c r="CG23" s="83">
        <v>0</v>
      </c>
      <c r="CH23" s="82">
        <v>500</v>
      </c>
      <c r="CI23" s="83">
        <v>37656</v>
      </c>
      <c r="CJ23" s="72">
        <v>0</v>
      </c>
      <c r="CK23" s="83">
        <v>0</v>
      </c>
      <c r="CL23" s="72">
        <v>0</v>
      </c>
      <c r="CM23" s="83">
        <v>0</v>
      </c>
      <c r="CN23" s="72">
        <v>0</v>
      </c>
      <c r="CO23" s="83">
        <v>0</v>
      </c>
      <c r="CP23" s="72">
        <v>0</v>
      </c>
      <c r="CQ23" s="83">
        <v>0</v>
      </c>
      <c r="CR23" s="72">
        <v>0</v>
      </c>
      <c r="CS23" s="83">
        <v>0</v>
      </c>
      <c r="CT23" s="72">
        <v>0</v>
      </c>
      <c r="CU23" s="83">
        <v>0</v>
      </c>
      <c r="CV23" s="83">
        <v>0</v>
      </c>
      <c r="CW23" s="83">
        <v>0</v>
      </c>
      <c r="CX23" s="83">
        <v>0</v>
      </c>
      <c r="CY23" s="83">
        <v>0</v>
      </c>
      <c r="CZ23" s="189">
        <v>0</v>
      </c>
      <c r="DA23" s="83">
        <v>0</v>
      </c>
      <c r="DB23" s="72">
        <v>0</v>
      </c>
      <c r="DC23" s="83">
        <v>0</v>
      </c>
      <c r="DD23" s="72">
        <v>0</v>
      </c>
      <c r="DE23" s="83">
        <v>0</v>
      </c>
      <c r="DF23" s="72">
        <v>0</v>
      </c>
      <c r="DG23" s="83">
        <v>0</v>
      </c>
      <c r="DH23" s="72">
        <v>0</v>
      </c>
      <c r="DI23" s="83">
        <v>0</v>
      </c>
      <c r="DJ23" s="72">
        <v>0</v>
      </c>
      <c r="DK23" s="83">
        <v>0</v>
      </c>
      <c r="DL23" s="72">
        <v>0</v>
      </c>
      <c r="DM23" s="83">
        <v>0</v>
      </c>
      <c r="DN23" s="72">
        <v>0</v>
      </c>
      <c r="DO23" s="83">
        <v>0</v>
      </c>
      <c r="DP23" s="72">
        <v>0</v>
      </c>
      <c r="DQ23" s="83">
        <v>0</v>
      </c>
      <c r="DR23" s="72">
        <v>0</v>
      </c>
      <c r="DS23" s="83">
        <v>0</v>
      </c>
      <c r="DT23" s="72">
        <v>0</v>
      </c>
      <c r="DU23" s="83">
        <v>0</v>
      </c>
      <c r="DV23" s="72">
        <v>0</v>
      </c>
      <c r="DW23" s="83">
        <v>0</v>
      </c>
      <c r="DX23" s="72">
        <v>0</v>
      </c>
      <c r="DY23" s="83">
        <v>0</v>
      </c>
      <c r="DZ23" s="72">
        <v>0</v>
      </c>
      <c r="EA23" s="83">
        <v>0</v>
      </c>
      <c r="EB23" s="72">
        <v>0</v>
      </c>
      <c r="EC23" s="83">
        <v>0</v>
      </c>
      <c r="ED23" s="72">
        <v>0</v>
      </c>
      <c r="EE23" s="83">
        <v>0</v>
      </c>
      <c r="EF23" s="72">
        <v>0</v>
      </c>
      <c r="EG23" s="83">
        <v>0</v>
      </c>
      <c r="EH23" s="72">
        <v>0</v>
      </c>
      <c r="EI23" s="83">
        <v>0</v>
      </c>
      <c r="EJ23" s="72">
        <v>0</v>
      </c>
      <c r="EK23" s="83">
        <v>0</v>
      </c>
      <c r="EL23" s="72">
        <v>0</v>
      </c>
      <c r="EM23" s="83">
        <v>0</v>
      </c>
      <c r="EN23" s="83">
        <v>0</v>
      </c>
      <c r="EO23" s="83">
        <v>0</v>
      </c>
      <c r="EP23" s="83">
        <v>0</v>
      </c>
      <c r="EQ23" s="83">
        <v>0</v>
      </c>
      <c r="ER23" s="83">
        <v>0</v>
      </c>
      <c r="ES23" s="83">
        <v>0</v>
      </c>
      <c r="ET23" s="83">
        <v>0</v>
      </c>
      <c r="EU23" s="83">
        <v>0</v>
      </c>
      <c r="EV23" s="82">
        <v>0</v>
      </c>
      <c r="EW23" s="83">
        <v>0</v>
      </c>
      <c r="EX23" s="72">
        <v>0</v>
      </c>
      <c r="EY23" s="83">
        <v>0</v>
      </c>
      <c r="EZ23" s="72">
        <v>0</v>
      </c>
      <c r="FA23" s="83">
        <v>0</v>
      </c>
      <c r="FB23" s="82">
        <v>0</v>
      </c>
      <c r="FC23" s="83">
        <v>0</v>
      </c>
      <c r="FD23" s="72">
        <v>0</v>
      </c>
      <c r="FE23" s="83">
        <v>0</v>
      </c>
      <c r="FF23" s="72">
        <v>0</v>
      </c>
      <c r="FG23" s="83">
        <v>0</v>
      </c>
      <c r="FH23" s="72">
        <v>0</v>
      </c>
      <c r="FI23" s="83">
        <v>0</v>
      </c>
      <c r="FJ23" s="72">
        <v>0</v>
      </c>
      <c r="FK23" s="83">
        <v>0</v>
      </c>
      <c r="FL23" s="72">
        <v>0</v>
      </c>
      <c r="FM23" s="83">
        <v>0</v>
      </c>
      <c r="FN23" s="83">
        <v>0</v>
      </c>
      <c r="FO23" s="83">
        <v>0</v>
      </c>
      <c r="FP23" s="83">
        <v>0</v>
      </c>
      <c r="FQ23" s="83">
        <v>0</v>
      </c>
      <c r="FR23" s="82">
        <v>0</v>
      </c>
      <c r="FS23" s="83">
        <v>0</v>
      </c>
      <c r="FT23" s="72">
        <v>0</v>
      </c>
      <c r="FU23" s="83">
        <v>0</v>
      </c>
      <c r="FV23" s="72">
        <v>0</v>
      </c>
      <c r="FW23" s="83">
        <v>0</v>
      </c>
      <c r="FX23" s="83">
        <v>0</v>
      </c>
      <c r="FY23" s="83">
        <v>0</v>
      </c>
      <c r="FZ23" s="82">
        <v>0</v>
      </c>
      <c r="GA23" s="83">
        <v>0</v>
      </c>
      <c r="GB23" s="72">
        <v>0</v>
      </c>
      <c r="GC23" s="83">
        <v>0</v>
      </c>
      <c r="GD23" s="72">
        <v>0</v>
      </c>
      <c r="GE23" s="83">
        <v>0</v>
      </c>
      <c r="GF23" s="82">
        <v>0</v>
      </c>
      <c r="GG23" s="83">
        <v>0</v>
      </c>
      <c r="GH23" s="72">
        <v>0</v>
      </c>
      <c r="GI23" s="83">
        <v>0</v>
      </c>
      <c r="GJ23" s="72">
        <v>0</v>
      </c>
      <c r="GK23" s="83">
        <v>0</v>
      </c>
      <c r="GL23" s="72">
        <v>0</v>
      </c>
      <c r="GM23" s="83">
        <v>0</v>
      </c>
      <c r="GN23" s="82">
        <v>0</v>
      </c>
      <c r="GO23" s="83">
        <v>0</v>
      </c>
    </row>
    <row r="24" spans="1:197">
      <c r="A24" s="63">
        <v>630259</v>
      </c>
      <c r="B24" s="86">
        <v>6015</v>
      </c>
      <c r="C24" s="87" t="s">
        <v>161</v>
      </c>
      <c r="D24" s="72">
        <v>40</v>
      </c>
      <c r="E24" s="49">
        <v>5028.5600000000004</v>
      </c>
      <c r="F24" s="72">
        <v>0</v>
      </c>
      <c r="G24" s="83">
        <v>0</v>
      </c>
      <c r="H24" s="72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2">
        <v>0</v>
      </c>
      <c r="O24" s="83">
        <v>0</v>
      </c>
      <c r="P24" s="72">
        <v>0</v>
      </c>
      <c r="Q24" s="83">
        <v>0</v>
      </c>
      <c r="R24" s="72">
        <v>0</v>
      </c>
      <c r="S24" s="83">
        <v>0</v>
      </c>
      <c r="T24" s="72">
        <v>0</v>
      </c>
      <c r="U24" s="83">
        <v>0</v>
      </c>
      <c r="V24" s="82">
        <v>0</v>
      </c>
      <c r="W24" s="83">
        <v>0</v>
      </c>
      <c r="X24" s="72">
        <v>0</v>
      </c>
      <c r="Y24" s="83">
        <v>0</v>
      </c>
      <c r="Z24" s="72">
        <v>40</v>
      </c>
      <c r="AA24" s="83">
        <v>5028.5600000000004</v>
      </c>
      <c r="AB24" s="72">
        <v>0</v>
      </c>
      <c r="AC24" s="83">
        <v>0</v>
      </c>
      <c r="AD24" s="72">
        <v>0</v>
      </c>
      <c r="AE24" s="83">
        <v>0</v>
      </c>
      <c r="AF24" s="82">
        <v>0</v>
      </c>
      <c r="AG24" s="83">
        <v>0</v>
      </c>
      <c r="AH24" s="72">
        <v>0</v>
      </c>
      <c r="AI24" s="83">
        <v>0</v>
      </c>
      <c r="AJ24" s="72">
        <v>0</v>
      </c>
      <c r="AK24" s="83">
        <v>0</v>
      </c>
      <c r="AL24" s="72">
        <v>0</v>
      </c>
      <c r="AM24" s="83">
        <v>0</v>
      </c>
      <c r="AN24" s="72">
        <v>0</v>
      </c>
      <c r="AO24" s="83">
        <v>0</v>
      </c>
      <c r="AP24" s="72">
        <v>0</v>
      </c>
      <c r="AQ24" s="83">
        <v>0</v>
      </c>
      <c r="AR24" s="72">
        <v>0</v>
      </c>
      <c r="AS24" s="83">
        <v>0</v>
      </c>
      <c r="AT24" s="82">
        <v>0</v>
      </c>
      <c r="AU24" s="83">
        <v>0</v>
      </c>
      <c r="AV24" s="72">
        <v>0</v>
      </c>
      <c r="AW24" s="83">
        <v>0</v>
      </c>
      <c r="AX24" s="72">
        <v>0</v>
      </c>
      <c r="AY24" s="83">
        <v>0</v>
      </c>
      <c r="AZ24" s="82">
        <v>0</v>
      </c>
      <c r="BA24" s="83">
        <v>0</v>
      </c>
      <c r="BB24" s="72">
        <v>0</v>
      </c>
      <c r="BC24" s="83">
        <v>0</v>
      </c>
      <c r="BD24" s="72">
        <v>0</v>
      </c>
      <c r="BE24" s="83">
        <v>0</v>
      </c>
      <c r="BF24" s="72">
        <v>0</v>
      </c>
      <c r="BG24" s="83">
        <v>0</v>
      </c>
      <c r="BH24" s="72">
        <v>0</v>
      </c>
      <c r="BI24" s="83">
        <v>0</v>
      </c>
      <c r="BJ24" s="72">
        <v>0</v>
      </c>
      <c r="BK24" s="83">
        <v>0</v>
      </c>
      <c r="BL24" s="72">
        <v>0</v>
      </c>
      <c r="BM24" s="83">
        <v>0</v>
      </c>
      <c r="BN24" s="72">
        <v>0</v>
      </c>
      <c r="BO24" s="83">
        <v>0</v>
      </c>
      <c r="BP24" s="82">
        <v>0</v>
      </c>
      <c r="BQ24" s="83">
        <v>0</v>
      </c>
      <c r="BR24" s="72">
        <v>0</v>
      </c>
      <c r="BS24" s="83">
        <v>0</v>
      </c>
      <c r="BT24" s="72">
        <v>0</v>
      </c>
      <c r="BU24" s="83">
        <v>0</v>
      </c>
      <c r="BV24" s="72">
        <v>0</v>
      </c>
      <c r="BW24" s="83">
        <v>0</v>
      </c>
      <c r="BX24" s="82">
        <v>0</v>
      </c>
      <c r="BY24" s="83">
        <v>0</v>
      </c>
      <c r="BZ24" s="72">
        <v>0</v>
      </c>
      <c r="CA24" s="83">
        <v>0</v>
      </c>
      <c r="CB24" s="72">
        <v>0</v>
      </c>
      <c r="CC24" s="83">
        <v>0</v>
      </c>
      <c r="CD24" s="72">
        <v>0</v>
      </c>
      <c r="CE24" s="83">
        <v>0</v>
      </c>
      <c r="CF24" s="83">
        <v>0</v>
      </c>
      <c r="CG24" s="83">
        <v>0</v>
      </c>
      <c r="CH24" s="82">
        <v>0</v>
      </c>
      <c r="CI24" s="83">
        <v>0</v>
      </c>
      <c r="CJ24" s="72">
        <v>0</v>
      </c>
      <c r="CK24" s="83">
        <v>0</v>
      </c>
      <c r="CL24" s="72">
        <v>0</v>
      </c>
      <c r="CM24" s="83">
        <v>0</v>
      </c>
      <c r="CN24" s="72">
        <v>0</v>
      </c>
      <c r="CO24" s="83">
        <v>0</v>
      </c>
      <c r="CP24" s="72">
        <v>0</v>
      </c>
      <c r="CQ24" s="83">
        <v>0</v>
      </c>
      <c r="CR24" s="72">
        <v>0</v>
      </c>
      <c r="CS24" s="83">
        <v>0</v>
      </c>
      <c r="CT24" s="72">
        <v>0</v>
      </c>
      <c r="CU24" s="83">
        <v>0</v>
      </c>
      <c r="CV24" s="83">
        <v>0</v>
      </c>
      <c r="CW24" s="83">
        <v>0</v>
      </c>
      <c r="CX24" s="83">
        <v>0</v>
      </c>
      <c r="CY24" s="83">
        <v>0</v>
      </c>
      <c r="CZ24" s="189">
        <v>0</v>
      </c>
      <c r="DA24" s="83">
        <v>0</v>
      </c>
      <c r="DB24" s="72">
        <v>0</v>
      </c>
      <c r="DC24" s="83">
        <v>0</v>
      </c>
      <c r="DD24" s="72">
        <v>0</v>
      </c>
      <c r="DE24" s="83">
        <v>0</v>
      </c>
      <c r="DF24" s="72">
        <v>0</v>
      </c>
      <c r="DG24" s="83">
        <v>0</v>
      </c>
      <c r="DH24" s="72">
        <v>0</v>
      </c>
      <c r="DI24" s="83">
        <v>0</v>
      </c>
      <c r="DJ24" s="72">
        <v>0</v>
      </c>
      <c r="DK24" s="83">
        <v>0</v>
      </c>
      <c r="DL24" s="72">
        <v>0</v>
      </c>
      <c r="DM24" s="83">
        <v>0</v>
      </c>
      <c r="DN24" s="72">
        <v>0</v>
      </c>
      <c r="DO24" s="83">
        <v>0</v>
      </c>
      <c r="DP24" s="72">
        <v>0</v>
      </c>
      <c r="DQ24" s="83">
        <v>0</v>
      </c>
      <c r="DR24" s="72">
        <v>0</v>
      </c>
      <c r="DS24" s="83">
        <v>0</v>
      </c>
      <c r="DT24" s="72">
        <v>0</v>
      </c>
      <c r="DU24" s="83">
        <v>0</v>
      </c>
      <c r="DV24" s="72">
        <v>0</v>
      </c>
      <c r="DW24" s="83">
        <v>0</v>
      </c>
      <c r="DX24" s="72">
        <v>0</v>
      </c>
      <c r="DY24" s="83">
        <v>0</v>
      </c>
      <c r="DZ24" s="72">
        <v>0</v>
      </c>
      <c r="EA24" s="83">
        <v>0</v>
      </c>
      <c r="EB24" s="72">
        <v>0</v>
      </c>
      <c r="EC24" s="83">
        <v>0</v>
      </c>
      <c r="ED24" s="72">
        <v>0</v>
      </c>
      <c r="EE24" s="83">
        <v>0</v>
      </c>
      <c r="EF24" s="72">
        <v>0</v>
      </c>
      <c r="EG24" s="83">
        <v>0</v>
      </c>
      <c r="EH24" s="72">
        <v>0</v>
      </c>
      <c r="EI24" s="83">
        <v>0</v>
      </c>
      <c r="EJ24" s="72">
        <v>0</v>
      </c>
      <c r="EK24" s="83">
        <v>0</v>
      </c>
      <c r="EL24" s="72">
        <v>0</v>
      </c>
      <c r="EM24" s="83">
        <v>0</v>
      </c>
      <c r="EN24" s="83">
        <v>0</v>
      </c>
      <c r="EO24" s="83">
        <v>0</v>
      </c>
      <c r="EP24" s="83">
        <v>0</v>
      </c>
      <c r="EQ24" s="83">
        <v>0</v>
      </c>
      <c r="ER24" s="83">
        <v>0</v>
      </c>
      <c r="ES24" s="83">
        <v>0</v>
      </c>
      <c r="ET24" s="83">
        <v>0</v>
      </c>
      <c r="EU24" s="83">
        <v>0</v>
      </c>
      <c r="EV24" s="82">
        <v>0</v>
      </c>
      <c r="EW24" s="83">
        <v>0</v>
      </c>
      <c r="EX24" s="72">
        <v>0</v>
      </c>
      <c r="EY24" s="83">
        <v>0</v>
      </c>
      <c r="EZ24" s="72">
        <v>0</v>
      </c>
      <c r="FA24" s="83">
        <v>0</v>
      </c>
      <c r="FB24" s="82">
        <v>0</v>
      </c>
      <c r="FC24" s="83">
        <v>0</v>
      </c>
      <c r="FD24" s="72">
        <v>0</v>
      </c>
      <c r="FE24" s="83">
        <v>0</v>
      </c>
      <c r="FF24" s="72">
        <v>0</v>
      </c>
      <c r="FG24" s="83">
        <v>0</v>
      </c>
      <c r="FH24" s="72">
        <v>0</v>
      </c>
      <c r="FI24" s="83">
        <v>0</v>
      </c>
      <c r="FJ24" s="72">
        <v>0</v>
      </c>
      <c r="FK24" s="83">
        <v>0</v>
      </c>
      <c r="FL24" s="72">
        <v>0</v>
      </c>
      <c r="FM24" s="83">
        <v>0</v>
      </c>
      <c r="FN24" s="83">
        <v>0</v>
      </c>
      <c r="FO24" s="83">
        <v>0</v>
      </c>
      <c r="FP24" s="83">
        <v>0</v>
      </c>
      <c r="FQ24" s="83">
        <v>0</v>
      </c>
      <c r="FR24" s="82">
        <v>0</v>
      </c>
      <c r="FS24" s="83">
        <v>0</v>
      </c>
      <c r="FT24" s="72">
        <v>0</v>
      </c>
      <c r="FU24" s="83">
        <v>0</v>
      </c>
      <c r="FV24" s="72">
        <v>0</v>
      </c>
      <c r="FW24" s="83">
        <v>0</v>
      </c>
      <c r="FX24" s="83">
        <v>0</v>
      </c>
      <c r="FY24" s="83">
        <v>0</v>
      </c>
      <c r="FZ24" s="82">
        <v>0</v>
      </c>
      <c r="GA24" s="83">
        <v>0</v>
      </c>
      <c r="GB24" s="72">
        <v>0</v>
      </c>
      <c r="GC24" s="83">
        <v>0</v>
      </c>
      <c r="GD24" s="72">
        <v>0</v>
      </c>
      <c r="GE24" s="83">
        <v>0</v>
      </c>
      <c r="GF24" s="82">
        <v>0</v>
      </c>
      <c r="GG24" s="83">
        <v>0</v>
      </c>
      <c r="GH24" s="72">
        <v>0</v>
      </c>
      <c r="GI24" s="83">
        <v>0</v>
      </c>
      <c r="GJ24" s="72">
        <v>0</v>
      </c>
      <c r="GK24" s="83">
        <v>0</v>
      </c>
      <c r="GL24" s="72">
        <v>0</v>
      </c>
      <c r="GM24" s="83">
        <v>0</v>
      </c>
      <c r="GN24" s="82">
        <v>0</v>
      </c>
      <c r="GO24" s="83">
        <v>0</v>
      </c>
    </row>
    <row r="25" spans="1:197">
      <c r="A25" s="63">
        <v>630104</v>
      </c>
      <c r="B25" s="86">
        <v>6016</v>
      </c>
      <c r="C25" s="87" t="s">
        <v>40</v>
      </c>
      <c r="D25" s="72">
        <v>630</v>
      </c>
      <c r="E25" s="49">
        <v>135667.595</v>
      </c>
      <c r="F25" s="72">
        <v>0</v>
      </c>
      <c r="G25" s="83">
        <v>0</v>
      </c>
      <c r="H25" s="72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2">
        <v>0</v>
      </c>
      <c r="O25" s="83">
        <v>0</v>
      </c>
      <c r="P25" s="72">
        <v>0</v>
      </c>
      <c r="Q25" s="83">
        <v>0</v>
      </c>
      <c r="R25" s="72">
        <v>0</v>
      </c>
      <c r="S25" s="83">
        <v>0</v>
      </c>
      <c r="T25" s="72">
        <v>0</v>
      </c>
      <c r="U25" s="83">
        <v>0</v>
      </c>
      <c r="V25" s="82">
        <v>0</v>
      </c>
      <c r="W25" s="83">
        <v>0</v>
      </c>
      <c r="X25" s="72">
        <v>0</v>
      </c>
      <c r="Y25" s="83">
        <v>0</v>
      </c>
      <c r="Z25" s="72">
        <v>0</v>
      </c>
      <c r="AA25" s="83">
        <v>0</v>
      </c>
      <c r="AB25" s="72">
        <v>0</v>
      </c>
      <c r="AC25" s="83">
        <v>0</v>
      </c>
      <c r="AD25" s="72">
        <v>0</v>
      </c>
      <c r="AE25" s="83">
        <v>0</v>
      </c>
      <c r="AF25" s="82">
        <v>0</v>
      </c>
      <c r="AG25" s="83">
        <v>0</v>
      </c>
      <c r="AH25" s="72">
        <v>10</v>
      </c>
      <c r="AI25" s="83">
        <v>2000.37</v>
      </c>
      <c r="AJ25" s="72">
        <v>0</v>
      </c>
      <c r="AK25" s="83">
        <v>0</v>
      </c>
      <c r="AL25" s="72">
        <v>0</v>
      </c>
      <c r="AM25" s="83">
        <v>0</v>
      </c>
      <c r="AN25" s="72">
        <v>0</v>
      </c>
      <c r="AO25" s="83">
        <v>0</v>
      </c>
      <c r="AP25" s="72">
        <v>0</v>
      </c>
      <c r="AQ25" s="83">
        <v>0</v>
      </c>
      <c r="AR25" s="72">
        <v>0</v>
      </c>
      <c r="AS25" s="83">
        <v>0</v>
      </c>
      <c r="AT25" s="82">
        <v>10</v>
      </c>
      <c r="AU25" s="83">
        <v>2000.37</v>
      </c>
      <c r="AV25" s="72">
        <v>0</v>
      </c>
      <c r="AW25" s="83">
        <v>0</v>
      </c>
      <c r="AX25" s="72">
        <v>0</v>
      </c>
      <c r="AY25" s="83">
        <v>0</v>
      </c>
      <c r="AZ25" s="82">
        <v>0</v>
      </c>
      <c r="BA25" s="83">
        <v>0</v>
      </c>
      <c r="BB25" s="72">
        <v>335</v>
      </c>
      <c r="BC25" s="83">
        <v>78402.395000000004</v>
      </c>
      <c r="BD25" s="72">
        <v>35</v>
      </c>
      <c r="BE25" s="83">
        <v>4381.51</v>
      </c>
      <c r="BF25" s="72">
        <v>0</v>
      </c>
      <c r="BG25" s="83">
        <v>0</v>
      </c>
      <c r="BH25" s="72">
        <v>0</v>
      </c>
      <c r="BI25" s="83">
        <v>0</v>
      </c>
      <c r="BJ25" s="72">
        <v>10</v>
      </c>
      <c r="BK25" s="83">
        <v>893.11</v>
      </c>
      <c r="BL25" s="72">
        <v>200</v>
      </c>
      <c r="BM25" s="83">
        <v>40395.4</v>
      </c>
      <c r="BN25" s="72">
        <v>30</v>
      </c>
      <c r="BO25" s="83">
        <v>8064.63</v>
      </c>
      <c r="BP25" s="82">
        <v>610</v>
      </c>
      <c r="BQ25" s="83">
        <v>132137.04500000001</v>
      </c>
      <c r="BR25" s="72">
        <v>0</v>
      </c>
      <c r="BS25" s="83">
        <v>0</v>
      </c>
      <c r="BT25" s="72">
        <v>0</v>
      </c>
      <c r="BU25" s="83">
        <v>0</v>
      </c>
      <c r="BV25" s="72">
        <v>0</v>
      </c>
      <c r="BW25" s="83">
        <v>0</v>
      </c>
      <c r="BX25" s="82">
        <v>0</v>
      </c>
      <c r="BY25" s="83">
        <v>0</v>
      </c>
      <c r="BZ25" s="72">
        <v>0</v>
      </c>
      <c r="CA25" s="83">
        <v>0</v>
      </c>
      <c r="CB25" s="72">
        <v>0</v>
      </c>
      <c r="CC25" s="83">
        <v>0</v>
      </c>
      <c r="CD25" s="72">
        <v>0</v>
      </c>
      <c r="CE25" s="83">
        <v>0</v>
      </c>
      <c r="CF25" s="83">
        <v>0</v>
      </c>
      <c r="CG25" s="83">
        <v>0</v>
      </c>
      <c r="CH25" s="82">
        <v>0</v>
      </c>
      <c r="CI25" s="83">
        <v>0</v>
      </c>
      <c r="CJ25" s="72">
        <v>0</v>
      </c>
      <c r="CK25" s="83">
        <v>0</v>
      </c>
      <c r="CL25" s="72">
        <v>0</v>
      </c>
      <c r="CM25" s="83">
        <v>0</v>
      </c>
      <c r="CN25" s="72">
        <v>0</v>
      </c>
      <c r="CO25" s="83">
        <v>0</v>
      </c>
      <c r="CP25" s="72">
        <v>0</v>
      </c>
      <c r="CQ25" s="83">
        <v>0</v>
      </c>
      <c r="CR25" s="72">
        <v>0</v>
      </c>
      <c r="CS25" s="83">
        <v>0</v>
      </c>
      <c r="CT25" s="72">
        <v>0</v>
      </c>
      <c r="CU25" s="83">
        <v>0</v>
      </c>
      <c r="CV25" s="83">
        <v>0</v>
      </c>
      <c r="CW25" s="83">
        <v>0</v>
      </c>
      <c r="CX25" s="83">
        <v>0</v>
      </c>
      <c r="CY25" s="83">
        <v>0</v>
      </c>
      <c r="CZ25" s="189">
        <v>0</v>
      </c>
      <c r="DA25" s="83">
        <v>0</v>
      </c>
      <c r="DB25" s="72">
        <v>0</v>
      </c>
      <c r="DC25" s="83">
        <v>0</v>
      </c>
      <c r="DD25" s="72">
        <v>0</v>
      </c>
      <c r="DE25" s="83">
        <v>0</v>
      </c>
      <c r="DF25" s="72">
        <v>0</v>
      </c>
      <c r="DG25" s="83">
        <v>0</v>
      </c>
      <c r="DH25" s="72">
        <v>0</v>
      </c>
      <c r="DI25" s="83">
        <v>0</v>
      </c>
      <c r="DJ25" s="72">
        <v>0</v>
      </c>
      <c r="DK25" s="83">
        <v>0</v>
      </c>
      <c r="DL25" s="72">
        <v>0</v>
      </c>
      <c r="DM25" s="83">
        <v>0</v>
      </c>
      <c r="DN25" s="72">
        <v>0</v>
      </c>
      <c r="DO25" s="83">
        <v>0</v>
      </c>
      <c r="DP25" s="72">
        <v>0</v>
      </c>
      <c r="DQ25" s="83">
        <v>0</v>
      </c>
      <c r="DR25" s="72">
        <v>0</v>
      </c>
      <c r="DS25" s="83">
        <v>0</v>
      </c>
      <c r="DT25" s="72">
        <v>0</v>
      </c>
      <c r="DU25" s="83">
        <v>0</v>
      </c>
      <c r="DV25" s="72">
        <v>0</v>
      </c>
      <c r="DW25" s="83">
        <v>0</v>
      </c>
      <c r="DX25" s="72">
        <v>0</v>
      </c>
      <c r="DY25" s="83">
        <v>0</v>
      </c>
      <c r="DZ25" s="72">
        <v>0</v>
      </c>
      <c r="EA25" s="83">
        <v>0</v>
      </c>
      <c r="EB25" s="72">
        <v>0</v>
      </c>
      <c r="EC25" s="83">
        <v>0</v>
      </c>
      <c r="ED25" s="72">
        <v>0</v>
      </c>
      <c r="EE25" s="83">
        <v>0</v>
      </c>
      <c r="EF25" s="72">
        <v>0</v>
      </c>
      <c r="EG25" s="83">
        <v>0</v>
      </c>
      <c r="EH25" s="72">
        <v>0</v>
      </c>
      <c r="EI25" s="83">
        <v>0</v>
      </c>
      <c r="EJ25" s="72">
        <v>0</v>
      </c>
      <c r="EK25" s="83">
        <v>0</v>
      </c>
      <c r="EL25" s="72">
        <v>0</v>
      </c>
      <c r="EM25" s="83">
        <v>0</v>
      </c>
      <c r="EN25" s="83">
        <v>0</v>
      </c>
      <c r="EO25" s="83">
        <v>0</v>
      </c>
      <c r="EP25" s="83">
        <v>0</v>
      </c>
      <c r="EQ25" s="83">
        <v>0</v>
      </c>
      <c r="ER25" s="83">
        <v>0</v>
      </c>
      <c r="ES25" s="83">
        <v>0</v>
      </c>
      <c r="ET25" s="83">
        <v>0</v>
      </c>
      <c r="EU25" s="83">
        <v>0</v>
      </c>
      <c r="EV25" s="82">
        <v>0</v>
      </c>
      <c r="EW25" s="83">
        <v>0</v>
      </c>
      <c r="EX25" s="72">
        <v>0</v>
      </c>
      <c r="EY25" s="83">
        <v>0</v>
      </c>
      <c r="EZ25" s="72">
        <v>0</v>
      </c>
      <c r="FA25" s="83">
        <v>0</v>
      </c>
      <c r="FB25" s="82">
        <v>0</v>
      </c>
      <c r="FC25" s="83">
        <v>0</v>
      </c>
      <c r="FD25" s="72">
        <v>0</v>
      </c>
      <c r="FE25" s="83">
        <v>0</v>
      </c>
      <c r="FF25" s="72">
        <v>0</v>
      </c>
      <c r="FG25" s="83">
        <v>0</v>
      </c>
      <c r="FH25" s="72">
        <v>0</v>
      </c>
      <c r="FI25" s="83">
        <v>0</v>
      </c>
      <c r="FJ25" s="72">
        <v>0</v>
      </c>
      <c r="FK25" s="83">
        <v>0</v>
      </c>
      <c r="FL25" s="72">
        <v>0</v>
      </c>
      <c r="FM25" s="83">
        <v>0</v>
      </c>
      <c r="FN25" s="83">
        <v>0</v>
      </c>
      <c r="FO25" s="83">
        <v>0</v>
      </c>
      <c r="FP25" s="83">
        <v>0</v>
      </c>
      <c r="FQ25" s="83">
        <v>0</v>
      </c>
      <c r="FR25" s="82">
        <v>0</v>
      </c>
      <c r="FS25" s="83">
        <v>0</v>
      </c>
      <c r="FT25" s="72">
        <v>0</v>
      </c>
      <c r="FU25" s="83">
        <v>0</v>
      </c>
      <c r="FV25" s="72">
        <v>0</v>
      </c>
      <c r="FW25" s="83">
        <v>0</v>
      </c>
      <c r="FX25" s="83">
        <v>0</v>
      </c>
      <c r="FY25" s="83">
        <v>0</v>
      </c>
      <c r="FZ25" s="82">
        <v>0</v>
      </c>
      <c r="GA25" s="83">
        <v>0</v>
      </c>
      <c r="GB25" s="72">
        <v>0</v>
      </c>
      <c r="GC25" s="83">
        <v>0</v>
      </c>
      <c r="GD25" s="72">
        <v>0</v>
      </c>
      <c r="GE25" s="83">
        <v>0</v>
      </c>
      <c r="GF25" s="82">
        <v>0</v>
      </c>
      <c r="GG25" s="83">
        <v>0</v>
      </c>
      <c r="GH25" s="72">
        <v>10</v>
      </c>
      <c r="GI25" s="83">
        <v>1530.18</v>
      </c>
      <c r="GJ25" s="72">
        <v>0</v>
      </c>
      <c r="GK25" s="83">
        <v>0</v>
      </c>
      <c r="GL25" s="72">
        <v>0</v>
      </c>
      <c r="GM25" s="83">
        <v>0</v>
      </c>
      <c r="GN25" s="82">
        <v>0</v>
      </c>
      <c r="GO25" s="83">
        <v>0</v>
      </c>
    </row>
    <row r="26" spans="1:197">
      <c r="A26" s="63">
        <v>630105</v>
      </c>
      <c r="B26" s="86">
        <v>6021</v>
      </c>
      <c r="C26" s="87" t="s">
        <v>162</v>
      </c>
      <c r="D26" s="72">
        <v>4137</v>
      </c>
      <c r="E26" s="49">
        <v>924082.0120000001</v>
      </c>
      <c r="F26" s="72">
        <v>0</v>
      </c>
      <c r="G26" s="83">
        <v>0</v>
      </c>
      <c r="H26" s="72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2">
        <v>0</v>
      </c>
      <c r="O26" s="83">
        <v>0</v>
      </c>
      <c r="P26" s="72">
        <v>0</v>
      </c>
      <c r="Q26" s="83">
        <v>0</v>
      </c>
      <c r="R26" s="72">
        <v>0</v>
      </c>
      <c r="S26" s="83">
        <v>0</v>
      </c>
      <c r="T26" s="72">
        <v>0</v>
      </c>
      <c r="U26" s="83">
        <v>0</v>
      </c>
      <c r="V26" s="82">
        <v>0</v>
      </c>
      <c r="W26" s="83">
        <v>0</v>
      </c>
      <c r="X26" s="72">
        <v>0</v>
      </c>
      <c r="Y26" s="83">
        <v>0</v>
      </c>
      <c r="Z26" s="72">
        <v>0</v>
      </c>
      <c r="AA26" s="83">
        <v>0</v>
      </c>
      <c r="AB26" s="72">
        <v>0</v>
      </c>
      <c r="AC26" s="83">
        <v>0</v>
      </c>
      <c r="AD26" s="72">
        <v>0</v>
      </c>
      <c r="AE26" s="83">
        <v>0</v>
      </c>
      <c r="AF26" s="82">
        <v>0</v>
      </c>
      <c r="AG26" s="83">
        <v>0</v>
      </c>
      <c r="AH26" s="72">
        <v>0</v>
      </c>
      <c r="AI26" s="83">
        <v>0</v>
      </c>
      <c r="AJ26" s="72">
        <v>0</v>
      </c>
      <c r="AK26" s="83">
        <v>0</v>
      </c>
      <c r="AL26" s="72">
        <v>0</v>
      </c>
      <c r="AM26" s="83">
        <v>0</v>
      </c>
      <c r="AN26" s="72">
        <v>0</v>
      </c>
      <c r="AO26" s="83">
        <v>0</v>
      </c>
      <c r="AP26" s="72">
        <v>0</v>
      </c>
      <c r="AQ26" s="83">
        <v>0</v>
      </c>
      <c r="AR26" s="72">
        <v>0</v>
      </c>
      <c r="AS26" s="83">
        <v>0</v>
      </c>
      <c r="AT26" s="82">
        <v>0</v>
      </c>
      <c r="AU26" s="83">
        <v>0</v>
      </c>
      <c r="AV26" s="72">
        <v>0</v>
      </c>
      <c r="AW26" s="83">
        <v>0</v>
      </c>
      <c r="AX26" s="72">
        <v>0</v>
      </c>
      <c r="AY26" s="83">
        <v>0</v>
      </c>
      <c r="AZ26" s="82">
        <v>0</v>
      </c>
      <c r="BA26" s="83">
        <v>0</v>
      </c>
      <c r="BB26" s="72">
        <v>0</v>
      </c>
      <c r="BC26" s="83">
        <v>0</v>
      </c>
      <c r="BD26" s="72">
        <v>0</v>
      </c>
      <c r="BE26" s="83">
        <v>0</v>
      </c>
      <c r="BF26" s="72">
        <v>0</v>
      </c>
      <c r="BG26" s="83">
        <v>0</v>
      </c>
      <c r="BH26" s="72">
        <v>0</v>
      </c>
      <c r="BI26" s="83">
        <v>0</v>
      </c>
      <c r="BJ26" s="72">
        <v>0</v>
      </c>
      <c r="BK26" s="83">
        <v>0</v>
      </c>
      <c r="BL26" s="72">
        <v>0</v>
      </c>
      <c r="BM26" s="83">
        <v>0</v>
      </c>
      <c r="BN26" s="72">
        <v>0</v>
      </c>
      <c r="BO26" s="83">
        <v>0</v>
      </c>
      <c r="BP26" s="82">
        <v>0</v>
      </c>
      <c r="BQ26" s="83">
        <v>0</v>
      </c>
      <c r="BR26" s="72">
        <v>0</v>
      </c>
      <c r="BS26" s="83">
        <v>0</v>
      </c>
      <c r="BT26" s="72">
        <v>0</v>
      </c>
      <c r="BU26" s="83">
        <v>0</v>
      </c>
      <c r="BV26" s="72">
        <v>0</v>
      </c>
      <c r="BW26" s="83">
        <v>0</v>
      </c>
      <c r="BX26" s="82">
        <v>0</v>
      </c>
      <c r="BY26" s="83">
        <v>0</v>
      </c>
      <c r="BZ26" s="72">
        <v>0</v>
      </c>
      <c r="CA26" s="83">
        <v>0</v>
      </c>
      <c r="CB26" s="72">
        <v>0</v>
      </c>
      <c r="CC26" s="83">
        <v>0</v>
      </c>
      <c r="CD26" s="72">
        <v>0</v>
      </c>
      <c r="CE26" s="83">
        <v>0</v>
      </c>
      <c r="CF26" s="83">
        <v>0</v>
      </c>
      <c r="CG26" s="83">
        <v>0</v>
      </c>
      <c r="CH26" s="82">
        <v>0</v>
      </c>
      <c r="CI26" s="83">
        <v>0</v>
      </c>
      <c r="CJ26" s="72">
        <v>0</v>
      </c>
      <c r="CK26" s="83">
        <v>0</v>
      </c>
      <c r="CL26" s="72">
        <v>0</v>
      </c>
      <c r="CM26" s="83">
        <v>0</v>
      </c>
      <c r="CN26" s="72">
        <v>20</v>
      </c>
      <c r="CO26" s="83">
        <v>2451.56</v>
      </c>
      <c r="CP26" s="72">
        <v>0</v>
      </c>
      <c r="CQ26" s="83">
        <v>0</v>
      </c>
      <c r="CR26" s="72">
        <v>0</v>
      </c>
      <c r="CS26" s="83">
        <v>0</v>
      </c>
      <c r="CT26" s="72">
        <v>0</v>
      </c>
      <c r="CU26" s="83">
        <v>0</v>
      </c>
      <c r="CV26" s="83">
        <v>0</v>
      </c>
      <c r="CW26" s="83">
        <v>0</v>
      </c>
      <c r="CX26" s="83">
        <v>0</v>
      </c>
      <c r="CY26" s="83">
        <v>0</v>
      </c>
      <c r="CZ26" s="189">
        <v>20</v>
      </c>
      <c r="DA26" s="83">
        <v>2451.56</v>
      </c>
      <c r="DB26" s="72">
        <v>0</v>
      </c>
      <c r="DC26" s="83">
        <v>0</v>
      </c>
      <c r="DD26" s="72">
        <v>630</v>
      </c>
      <c r="DE26" s="83">
        <v>125448.12</v>
      </c>
      <c r="DF26" s="72">
        <v>245</v>
      </c>
      <c r="DG26" s="83">
        <v>56379.644999999997</v>
      </c>
      <c r="DH26" s="72">
        <v>70</v>
      </c>
      <c r="DI26" s="83">
        <v>18258.59</v>
      </c>
      <c r="DJ26" s="72">
        <v>680</v>
      </c>
      <c r="DK26" s="83">
        <v>100620.96</v>
      </c>
      <c r="DL26" s="72">
        <v>305</v>
      </c>
      <c r="DM26" s="83">
        <v>54598.964999999997</v>
      </c>
      <c r="DN26" s="72">
        <v>90</v>
      </c>
      <c r="DO26" s="83">
        <v>20058.84</v>
      </c>
      <c r="DP26" s="72">
        <v>340</v>
      </c>
      <c r="DQ26" s="83">
        <v>46573.88</v>
      </c>
      <c r="DR26" s="72">
        <v>250</v>
      </c>
      <c r="DS26" s="83">
        <v>40660</v>
      </c>
      <c r="DT26" s="72">
        <v>50</v>
      </c>
      <c r="DU26" s="83">
        <v>10103.35</v>
      </c>
      <c r="DV26" s="72">
        <v>270</v>
      </c>
      <c r="DW26" s="83">
        <v>77572.89</v>
      </c>
      <c r="DX26" s="72">
        <v>100</v>
      </c>
      <c r="DY26" s="83">
        <v>31344.3</v>
      </c>
      <c r="DZ26" s="72">
        <v>30</v>
      </c>
      <c r="EA26" s="83">
        <v>10329.39</v>
      </c>
      <c r="EB26" s="72">
        <v>287</v>
      </c>
      <c r="EC26" s="83">
        <v>49080.156999999999</v>
      </c>
      <c r="ED26" s="72">
        <v>5</v>
      </c>
      <c r="EE26" s="83">
        <v>1593.52</v>
      </c>
      <c r="EF26" s="72">
        <v>315</v>
      </c>
      <c r="EG26" s="83">
        <v>80682.524999999994</v>
      </c>
      <c r="EH26" s="72">
        <v>0</v>
      </c>
      <c r="EI26" s="83">
        <v>0</v>
      </c>
      <c r="EJ26" s="72">
        <v>410</v>
      </c>
      <c r="EK26" s="83">
        <v>182612.36</v>
      </c>
      <c r="EL26" s="72">
        <v>40</v>
      </c>
      <c r="EM26" s="83">
        <v>15712.96</v>
      </c>
      <c r="EN26" s="83">
        <v>0</v>
      </c>
      <c r="EO26" s="83">
        <v>0</v>
      </c>
      <c r="EP26" s="83">
        <v>0</v>
      </c>
      <c r="EQ26" s="83">
        <v>0</v>
      </c>
      <c r="ER26" s="83">
        <v>0</v>
      </c>
      <c r="ES26" s="83">
        <v>0</v>
      </c>
      <c r="ET26" s="83">
        <v>0</v>
      </c>
      <c r="EU26" s="83">
        <v>0</v>
      </c>
      <c r="EV26" s="82">
        <v>4117</v>
      </c>
      <c r="EW26" s="83">
        <v>921630.45200000005</v>
      </c>
      <c r="EX26" s="72">
        <v>0</v>
      </c>
      <c r="EY26" s="83">
        <v>0</v>
      </c>
      <c r="EZ26" s="72">
        <v>0</v>
      </c>
      <c r="FA26" s="83">
        <v>0</v>
      </c>
      <c r="FB26" s="82">
        <v>0</v>
      </c>
      <c r="FC26" s="83">
        <v>0</v>
      </c>
      <c r="FD26" s="72">
        <v>0</v>
      </c>
      <c r="FE26" s="83">
        <v>0</v>
      </c>
      <c r="FF26" s="72">
        <v>0</v>
      </c>
      <c r="FG26" s="83">
        <v>0</v>
      </c>
      <c r="FH26" s="72">
        <v>0</v>
      </c>
      <c r="FI26" s="83">
        <v>0</v>
      </c>
      <c r="FJ26" s="72">
        <v>0</v>
      </c>
      <c r="FK26" s="83">
        <v>0</v>
      </c>
      <c r="FL26" s="72">
        <v>0</v>
      </c>
      <c r="FM26" s="83">
        <v>0</v>
      </c>
      <c r="FN26" s="83">
        <v>0</v>
      </c>
      <c r="FO26" s="83">
        <v>0</v>
      </c>
      <c r="FP26" s="83">
        <v>0</v>
      </c>
      <c r="FQ26" s="83">
        <v>0</v>
      </c>
      <c r="FR26" s="82">
        <v>0</v>
      </c>
      <c r="FS26" s="83">
        <v>0</v>
      </c>
      <c r="FT26" s="72">
        <v>0</v>
      </c>
      <c r="FU26" s="83">
        <v>0</v>
      </c>
      <c r="FV26" s="72">
        <v>0</v>
      </c>
      <c r="FW26" s="83">
        <v>0</v>
      </c>
      <c r="FX26" s="83">
        <v>0</v>
      </c>
      <c r="FY26" s="83">
        <v>0</v>
      </c>
      <c r="FZ26" s="82">
        <v>0</v>
      </c>
      <c r="GA26" s="83">
        <v>0</v>
      </c>
      <c r="GB26" s="72">
        <v>0</v>
      </c>
      <c r="GC26" s="83">
        <v>0</v>
      </c>
      <c r="GD26" s="72">
        <v>0</v>
      </c>
      <c r="GE26" s="83">
        <v>0</v>
      </c>
      <c r="GF26" s="82">
        <v>0</v>
      </c>
      <c r="GG26" s="83">
        <v>0</v>
      </c>
      <c r="GH26" s="72">
        <v>0</v>
      </c>
      <c r="GI26" s="83">
        <v>0</v>
      </c>
      <c r="GJ26" s="72">
        <v>0</v>
      </c>
      <c r="GK26" s="83">
        <v>0</v>
      </c>
      <c r="GL26" s="72">
        <v>0</v>
      </c>
      <c r="GM26" s="83">
        <v>0</v>
      </c>
      <c r="GN26" s="82">
        <v>0</v>
      </c>
      <c r="GO26" s="83">
        <v>0</v>
      </c>
    </row>
    <row r="27" spans="1:197">
      <c r="A27" s="63">
        <v>630106</v>
      </c>
      <c r="B27" s="86">
        <v>6030</v>
      </c>
      <c r="C27" s="87" t="s">
        <v>42</v>
      </c>
      <c r="D27" s="72">
        <v>14</v>
      </c>
      <c r="E27" s="49">
        <v>2553.962</v>
      </c>
      <c r="F27" s="72">
        <v>10</v>
      </c>
      <c r="G27" s="83">
        <v>1587.27</v>
      </c>
      <c r="H27" s="72">
        <v>4</v>
      </c>
      <c r="I27" s="83">
        <v>966.69200000000001</v>
      </c>
      <c r="J27" s="83">
        <v>0</v>
      </c>
      <c r="K27" s="83">
        <v>0</v>
      </c>
      <c r="L27" s="83">
        <v>0</v>
      </c>
      <c r="M27" s="83">
        <v>0</v>
      </c>
      <c r="N27" s="82">
        <v>14</v>
      </c>
      <c r="O27" s="83">
        <v>2553.962</v>
      </c>
      <c r="P27" s="72">
        <v>0</v>
      </c>
      <c r="Q27" s="83">
        <v>0</v>
      </c>
      <c r="R27" s="72">
        <v>0</v>
      </c>
      <c r="S27" s="83">
        <v>0</v>
      </c>
      <c r="T27" s="72">
        <v>0</v>
      </c>
      <c r="U27" s="83">
        <v>0</v>
      </c>
      <c r="V27" s="82">
        <v>0</v>
      </c>
      <c r="W27" s="83">
        <v>0</v>
      </c>
      <c r="X27" s="72">
        <v>0</v>
      </c>
      <c r="Y27" s="83">
        <v>0</v>
      </c>
      <c r="Z27" s="72">
        <v>0</v>
      </c>
      <c r="AA27" s="83">
        <v>0</v>
      </c>
      <c r="AB27" s="72">
        <v>0</v>
      </c>
      <c r="AC27" s="83">
        <v>0</v>
      </c>
      <c r="AD27" s="72">
        <v>0</v>
      </c>
      <c r="AE27" s="83">
        <v>0</v>
      </c>
      <c r="AF27" s="82">
        <v>0</v>
      </c>
      <c r="AG27" s="83">
        <v>0</v>
      </c>
      <c r="AH27" s="72">
        <v>0</v>
      </c>
      <c r="AI27" s="83">
        <v>0</v>
      </c>
      <c r="AJ27" s="72">
        <v>0</v>
      </c>
      <c r="AK27" s="83">
        <v>0</v>
      </c>
      <c r="AL27" s="72">
        <v>0</v>
      </c>
      <c r="AM27" s="83">
        <v>0</v>
      </c>
      <c r="AN27" s="72">
        <v>0</v>
      </c>
      <c r="AO27" s="83">
        <v>0</v>
      </c>
      <c r="AP27" s="72">
        <v>0</v>
      </c>
      <c r="AQ27" s="83">
        <v>0</v>
      </c>
      <c r="AR27" s="72">
        <v>0</v>
      </c>
      <c r="AS27" s="83">
        <v>0</v>
      </c>
      <c r="AT27" s="82">
        <v>0</v>
      </c>
      <c r="AU27" s="83">
        <v>0</v>
      </c>
      <c r="AV27" s="72">
        <v>0</v>
      </c>
      <c r="AW27" s="83">
        <v>0</v>
      </c>
      <c r="AX27" s="72">
        <v>0</v>
      </c>
      <c r="AY27" s="83">
        <v>0</v>
      </c>
      <c r="AZ27" s="82">
        <v>0</v>
      </c>
      <c r="BA27" s="83">
        <v>0</v>
      </c>
      <c r="BB27" s="72">
        <v>0</v>
      </c>
      <c r="BC27" s="83">
        <v>0</v>
      </c>
      <c r="BD27" s="72">
        <v>0</v>
      </c>
      <c r="BE27" s="83">
        <v>0</v>
      </c>
      <c r="BF27" s="72">
        <v>0</v>
      </c>
      <c r="BG27" s="83">
        <v>0</v>
      </c>
      <c r="BH27" s="72">
        <v>0</v>
      </c>
      <c r="BI27" s="83">
        <v>0</v>
      </c>
      <c r="BJ27" s="72">
        <v>0</v>
      </c>
      <c r="BK27" s="83">
        <v>0</v>
      </c>
      <c r="BL27" s="72">
        <v>0</v>
      </c>
      <c r="BM27" s="83">
        <v>0</v>
      </c>
      <c r="BN27" s="72">
        <v>0</v>
      </c>
      <c r="BO27" s="83">
        <v>0</v>
      </c>
      <c r="BP27" s="82">
        <v>0</v>
      </c>
      <c r="BQ27" s="83">
        <v>0</v>
      </c>
      <c r="BR27" s="72">
        <v>0</v>
      </c>
      <c r="BS27" s="83">
        <v>0</v>
      </c>
      <c r="BT27" s="72">
        <v>0</v>
      </c>
      <c r="BU27" s="83">
        <v>0</v>
      </c>
      <c r="BV27" s="72">
        <v>0</v>
      </c>
      <c r="BW27" s="83">
        <v>0</v>
      </c>
      <c r="BX27" s="82">
        <v>0</v>
      </c>
      <c r="BY27" s="83">
        <v>0</v>
      </c>
      <c r="BZ27" s="72">
        <v>0</v>
      </c>
      <c r="CA27" s="83">
        <v>0</v>
      </c>
      <c r="CB27" s="72">
        <v>0</v>
      </c>
      <c r="CC27" s="83">
        <v>0</v>
      </c>
      <c r="CD27" s="72">
        <v>0</v>
      </c>
      <c r="CE27" s="83">
        <v>0</v>
      </c>
      <c r="CF27" s="83">
        <v>0</v>
      </c>
      <c r="CG27" s="83">
        <v>0</v>
      </c>
      <c r="CH27" s="82">
        <v>0</v>
      </c>
      <c r="CI27" s="83">
        <v>0</v>
      </c>
      <c r="CJ27" s="72">
        <v>0</v>
      </c>
      <c r="CK27" s="83">
        <v>0</v>
      </c>
      <c r="CL27" s="72">
        <v>0</v>
      </c>
      <c r="CM27" s="83">
        <v>0</v>
      </c>
      <c r="CN27" s="72">
        <v>0</v>
      </c>
      <c r="CO27" s="83">
        <v>0</v>
      </c>
      <c r="CP27" s="72">
        <v>0</v>
      </c>
      <c r="CQ27" s="83">
        <v>0</v>
      </c>
      <c r="CR27" s="72">
        <v>0</v>
      </c>
      <c r="CS27" s="83">
        <v>0</v>
      </c>
      <c r="CT27" s="72">
        <v>0</v>
      </c>
      <c r="CU27" s="83">
        <v>0</v>
      </c>
      <c r="CV27" s="83">
        <v>0</v>
      </c>
      <c r="CW27" s="83">
        <v>0</v>
      </c>
      <c r="CX27" s="83">
        <v>0</v>
      </c>
      <c r="CY27" s="83">
        <v>0</v>
      </c>
      <c r="CZ27" s="189">
        <v>0</v>
      </c>
      <c r="DA27" s="83">
        <v>0</v>
      </c>
      <c r="DB27" s="72">
        <v>0</v>
      </c>
      <c r="DC27" s="83">
        <v>0</v>
      </c>
      <c r="DD27" s="72">
        <v>0</v>
      </c>
      <c r="DE27" s="83">
        <v>0</v>
      </c>
      <c r="DF27" s="72">
        <v>0</v>
      </c>
      <c r="DG27" s="83">
        <v>0</v>
      </c>
      <c r="DH27" s="72">
        <v>0</v>
      </c>
      <c r="DI27" s="83">
        <v>0</v>
      </c>
      <c r="DJ27" s="72">
        <v>0</v>
      </c>
      <c r="DK27" s="83">
        <v>0</v>
      </c>
      <c r="DL27" s="72">
        <v>0</v>
      </c>
      <c r="DM27" s="83">
        <v>0</v>
      </c>
      <c r="DN27" s="72">
        <v>0</v>
      </c>
      <c r="DO27" s="83">
        <v>0</v>
      </c>
      <c r="DP27" s="72">
        <v>0</v>
      </c>
      <c r="DQ27" s="83">
        <v>0</v>
      </c>
      <c r="DR27" s="72">
        <v>0</v>
      </c>
      <c r="DS27" s="83">
        <v>0</v>
      </c>
      <c r="DT27" s="72">
        <v>0</v>
      </c>
      <c r="DU27" s="83">
        <v>0</v>
      </c>
      <c r="DV27" s="72">
        <v>0</v>
      </c>
      <c r="DW27" s="83">
        <v>0</v>
      </c>
      <c r="DX27" s="72">
        <v>0</v>
      </c>
      <c r="DY27" s="83">
        <v>0</v>
      </c>
      <c r="DZ27" s="72">
        <v>0</v>
      </c>
      <c r="EA27" s="83">
        <v>0</v>
      </c>
      <c r="EB27" s="72">
        <v>0</v>
      </c>
      <c r="EC27" s="83">
        <v>0</v>
      </c>
      <c r="ED27" s="72">
        <v>0</v>
      </c>
      <c r="EE27" s="83">
        <v>0</v>
      </c>
      <c r="EF27" s="72">
        <v>0</v>
      </c>
      <c r="EG27" s="83">
        <v>0</v>
      </c>
      <c r="EH27" s="72">
        <v>0</v>
      </c>
      <c r="EI27" s="83">
        <v>0</v>
      </c>
      <c r="EJ27" s="72">
        <v>0</v>
      </c>
      <c r="EK27" s="83">
        <v>0</v>
      </c>
      <c r="EL27" s="72">
        <v>0</v>
      </c>
      <c r="EM27" s="83">
        <v>0</v>
      </c>
      <c r="EN27" s="83">
        <v>0</v>
      </c>
      <c r="EO27" s="83">
        <v>0</v>
      </c>
      <c r="EP27" s="83">
        <v>0</v>
      </c>
      <c r="EQ27" s="83">
        <v>0</v>
      </c>
      <c r="ER27" s="83">
        <v>0</v>
      </c>
      <c r="ES27" s="83">
        <v>0</v>
      </c>
      <c r="ET27" s="83">
        <v>0</v>
      </c>
      <c r="EU27" s="83">
        <v>0</v>
      </c>
      <c r="EV27" s="82">
        <v>0</v>
      </c>
      <c r="EW27" s="83">
        <v>0</v>
      </c>
      <c r="EX27" s="72">
        <v>0</v>
      </c>
      <c r="EY27" s="83">
        <v>0</v>
      </c>
      <c r="EZ27" s="72">
        <v>0</v>
      </c>
      <c r="FA27" s="83">
        <v>0</v>
      </c>
      <c r="FB27" s="82">
        <v>0</v>
      </c>
      <c r="FC27" s="83">
        <v>0</v>
      </c>
      <c r="FD27" s="72">
        <v>0</v>
      </c>
      <c r="FE27" s="83">
        <v>0</v>
      </c>
      <c r="FF27" s="72">
        <v>0</v>
      </c>
      <c r="FG27" s="83">
        <v>0</v>
      </c>
      <c r="FH27" s="72">
        <v>0</v>
      </c>
      <c r="FI27" s="83">
        <v>0</v>
      </c>
      <c r="FJ27" s="72">
        <v>0</v>
      </c>
      <c r="FK27" s="83">
        <v>0</v>
      </c>
      <c r="FL27" s="72">
        <v>0</v>
      </c>
      <c r="FM27" s="83">
        <v>0</v>
      </c>
      <c r="FN27" s="83">
        <v>0</v>
      </c>
      <c r="FO27" s="83">
        <v>0</v>
      </c>
      <c r="FP27" s="83">
        <v>0</v>
      </c>
      <c r="FQ27" s="83">
        <v>0</v>
      </c>
      <c r="FR27" s="82">
        <v>0</v>
      </c>
      <c r="FS27" s="83">
        <v>0</v>
      </c>
      <c r="FT27" s="72">
        <v>0</v>
      </c>
      <c r="FU27" s="83">
        <v>0</v>
      </c>
      <c r="FV27" s="72">
        <v>0</v>
      </c>
      <c r="FW27" s="83">
        <v>0</v>
      </c>
      <c r="FX27" s="83">
        <v>0</v>
      </c>
      <c r="FY27" s="83">
        <v>0</v>
      </c>
      <c r="FZ27" s="82">
        <v>0</v>
      </c>
      <c r="GA27" s="83">
        <v>0</v>
      </c>
      <c r="GB27" s="72">
        <v>0</v>
      </c>
      <c r="GC27" s="83">
        <v>0</v>
      </c>
      <c r="GD27" s="72">
        <v>0</v>
      </c>
      <c r="GE27" s="83">
        <v>0</v>
      </c>
      <c r="GF27" s="82">
        <v>0</v>
      </c>
      <c r="GG27" s="83">
        <v>0</v>
      </c>
      <c r="GH27" s="72">
        <v>0</v>
      </c>
      <c r="GI27" s="83">
        <v>0</v>
      </c>
      <c r="GJ27" s="72">
        <v>0</v>
      </c>
      <c r="GK27" s="83">
        <v>0</v>
      </c>
      <c r="GL27" s="72">
        <v>0</v>
      </c>
      <c r="GM27" s="83">
        <v>0</v>
      </c>
      <c r="GN27" s="82">
        <v>0</v>
      </c>
      <c r="GO27" s="83">
        <v>0</v>
      </c>
    </row>
    <row r="28" spans="1:197">
      <c r="A28" s="63">
        <v>630107</v>
      </c>
      <c r="B28" s="86">
        <v>9001</v>
      </c>
      <c r="C28" s="87" t="s">
        <v>96</v>
      </c>
      <c r="D28" s="72">
        <v>803</v>
      </c>
      <c r="E28" s="49">
        <v>146278.34</v>
      </c>
      <c r="F28" s="72">
        <v>45</v>
      </c>
      <c r="G28" s="83">
        <v>7142.7150000000001</v>
      </c>
      <c r="H28" s="72">
        <v>5</v>
      </c>
      <c r="I28" s="83">
        <v>1208.365</v>
      </c>
      <c r="J28" s="83">
        <v>5</v>
      </c>
      <c r="K28" s="83">
        <v>790.38499999999999</v>
      </c>
      <c r="L28" s="83">
        <v>0</v>
      </c>
      <c r="M28" s="83">
        <v>0</v>
      </c>
      <c r="N28" s="82">
        <v>55</v>
      </c>
      <c r="O28" s="83">
        <v>9141.4650000000001</v>
      </c>
      <c r="P28" s="72">
        <v>0</v>
      </c>
      <c r="Q28" s="83">
        <v>0</v>
      </c>
      <c r="R28" s="72">
        <v>0</v>
      </c>
      <c r="S28" s="83">
        <v>0</v>
      </c>
      <c r="T28" s="72">
        <v>0</v>
      </c>
      <c r="U28" s="83">
        <v>0</v>
      </c>
      <c r="V28" s="82">
        <v>0</v>
      </c>
      <c r="W28" s="83">
        <v>0</v>
      </c>
      <c r="X28" s="72">
        <v>0</v>
      </c>
      <c r="Y28" s="83">
        <v>0</v>
      </c>
      <c r="Z28" s="72">
        <v>0</v>
      </c>
      <c r="AA28" s="83">
        <v>0</v>
      </c>
      <c r="AB28" s="72">
        <v>0</v>
      </c>
      <c r="AC28" s="83">
        <v>0</v>
      </c>
      <c r="AD28" s="72">
        <v>0</v>
      </c>
      <c r="AE28" s="83">
        <v>0</v>
      </c>
      <c r="AF28" s="82">
        <v>0</v>
      </c>
      <c r="AG28" s="83">
        <v>0</v>
      </c>
      <c r="AH28" s="72">
        <v>0</v>
      </c>
      <c r="AI28" s="83">
        <v>0</v>
      </c>
      <c r="AJ28" s="72">
        <v>0</v>
      </c>
      <c r="AK28" s="83">
        <v>0</v>
      </c>
      <c r="AL28" s="72">
        <v>0</v>
      </c>
      <c r="AM28" s="83">
        <v>0</v>
      </c>
      <c r="AN28" s="72">
        <v>0</v>
      </c>
      <c r="AO28" s="83">
        <v>0</v>
      </c>
      <c r="AP28" s="72">
        <v>10</v>
      </c>
      <c r="AQ28" s="83">
        <v>3648.05</v>
      </c>
      <c r="AR28" s="72">
        <v>0</v>
      </c>
      <c r="AS28" s="83">
        <v>0</v>
      </c>
      <c r="AT28" s="82">
        <v>10</v>
      </c>
      <c r="AU28" s="83">
        <v>3648.05</v>
      </c>
      <c r="AV28" s="72">
        <v>0</v>
      </c>
      <c r="AW28" s="83">
        <v>0</v>
      </c>
      <c r="AX28" s="72">
        <v>0</v>
      </c>
      <c r="AY28" s="83">
        <v>0</v>
      </c>
      <c r="AZ28" s="82">
        <v>0</v>
      </c>
      <c r="BA28" s="83">
        <v>0</v>
      </c>
      <c r="BB28" s="72">
        <v>0</v>
      </c>
      <c r="BC28" s="83">
        <v>0</v>
      </c>
      <c r="BD28" s="72">
        <v>0</v>
      </c>
      <c r="BE28" s="83">
        <v>0</v>
      </c>
      <c r="BF28" s="72">
        <v>0</v>
      </c>
      <c r="BG28" s="83">
        <v>0</v>
      </c>
      <c r="BH28" s="72">
        <v>0</v>
      </c>
      <c r="BI28" s="83">
        <v>0</v>
      </c>
      <c r="BJ28" s="72">
        <v>0</v>
      </c>
      <c r="BK28" s="83">
        <v>0</v>
      </c>
      <c r="BL28" s="72">
        <v>0</v>
      </c>
      <c r="BM28" s="83">
        <v>0</v>
      </c>
      <c r="BN28" s="72">
        <v>0</v>
      </c>
      <c r="BO28" s="83">
        <v>0</v>
      </c>
      <c r="BP28" s="82">
        <v>0</v>
      </c>
      <c r="BQ28" s="83">
        <v>0</v>
      </c>
      <c r="BR28" s="72">
        <v>4</v>
      </c>
      <c r="BS28" s="83">
        <v>560.928</v>
      </c>
      <c r="BT28" s="72">
        <v>2</v>
      </c>
      <c r="BU28" s="83">
        <v>166.07</v>
      </c>
      <c r="BV28" s="72">
        <v>2</v>
      </c>
      <c r="BW28" s="83">
        <v>321.726</v>
      </c>
      <c r="BX28" s="82">
        <v>8</v>
      </c>
      <c r="BY28" s="83">
        <v>1048.7240000000002</v>
      </c>
      <c r="BZ28" s="72">
        <v>0</v>
      </c>
      <c r="CA28" s="83">
        <v>0</v>
      </c>
      <c r="CB28" s="72">
        <v>0</v>
      </c>
      <c r="CC28" s="83">
        <v>0</v>
      </c>
      <c r="CD28" s="72">
        <v>0</v>
      </c>
      <c r="CE28" s="83">
        <v>0</v>
      </c>
      <c r="CF28" s="83">
        <v>0</v>
      </c>
      <c r="CG28" s="83">
        <v>0</v>
      </c>
      <c r="CH28" s="82">
        <v>0</v>
      </c>
      <c r="CI28" s="83">
        <v>0</v>
      </c>
      <c r="CJ28" s="72">
        <v>0</v>
      </c>
      <c r="CK28" s="83">
        <v>0</v>
      </c>
      <c r="CL28" s="72">
        <v>0</v>
      </c>
      <c r="CM28" s="83">
        <v>0</v>
      </c>
      <c r="CN28" s="72">
        <v>0</v>
      </c>
      <c r="CO28" s="83">
        <v>0</v>
      </c>
      <c r="CP28" s="72">
        <v>0</v>
      </c>
      <c r="CQ28" s="83">
        <v>0</v>
      </c>
      <c r="CR28" s="72">
        <v>0</v>
      </c>
      <c r="CS28" s="83">
        <v>0</v>
      </c>
      <c r="CT28" s="72">
        <v>0</v>
      </c>
      <c r="CU28" s="83">
        <v>0</v>
      </c>
      <c r="CV28" s="83">
        <v>0</v>
      </c>
      <c r="CW28" s="83">
        <v>0</v>
      </c>
      <c r="CX28" s="83">
        <v>0</v>
      </c>
      <c r="CY28" s="83">
        <v>0</v>
      </c>
      <c r="CZ28" s="189">
        <v>0</v>
      </c>
      <c r="DA28" s="83">
        <v>0</v>
      </c>
      <c r="DB28" s="72">
        <v>0</v>
      </c>
      <c r="DC28" s="83">
        <v>0</v>
      </c>
      <c r="DD28" s="72">
        <v>0</v>
      </c>
      <c r="DE28" s="83">
        <v>0</v>
      </c>
      <c r="DF28" s="72">
        <v>0</v>
      </c>
      <c r="DG28" s="83">
        <v>0</v>
      </c>
      <c r="DH28" s="72">
        <v>0</v>
      </c>
      <c r="DI28" s="83">
        <v>0</v>
      </c>
      <c r="DJ28" s="72">
        <v>0</v>
      </c>
      <c r="DK28" s="83">
        <v>0</v>
      </c>
      <c r="DL28" s="72">
        <v>0</v>
      </c>
      <c r="DM28" s="83">
        <v>0</v>
      </c>
      <c r="DN28" s="72">
        <v>0</v>
      </c>
      <c r="DO28" s="83">
        <v>0</v>
      </c>
      <c r="DP28" s="72">
        <v>180</v>
      </c>
      <c r="DQ28" s="83">
        <v>24656.76</v>
      </c>
      <c r="DR28" s="72">
        <v>75</v>
      </c>
      <c r="DS28" s="83">
        <v>12198</v>
      </c>
      <c r="DT28" s="72">
        <v>45</v>
      </c>
      <c r="DU28" s="83">
        <v>9093.0149999999994</v>
      </c>
      <c r="DV28" s="72">
        <v>0</v>
      </c>
      <c r="DW28" s="83">
        <v>0</v>
      </c>
      <c r="DX28" s="72">
        <v>0</v>
      </c>
      <c r="DY28" s="83">
        <v>0</v>
      </c>
      <c r="DZ28" s="72">
        <v>0</v>
      </c>
      <c r="EA28" s="83">
        <v>0</v>
      </c>
      <c r="EB28" s="72">
        <v>0</v>
      </c>
      <c r="EC28" s="83">
        <v>0</v>
      </c>
      <c r="ED28" s="72">
        <v>0</v>
      </c>
      <c r="EE28" s="83">
        <v>0</v>
      </c>
      <c r="EF28" s="72">
        <v>0</v>
      </c>
      <c r="EG28" s="83">
        <v>0</v>
      </c>
      <c r="EH28" s="72">
        <v>0</v>
      </c>
      <c r="EI28" s="83">
        <v>0</v>
      </c>
      <c r="EJ28" s="72">
        <v>0</v>
      </c>
      <c r="EK28" s="83">
        <v>0</v>
      </c>
      <c r="EL28" s="72">
        <v>0</v>
      </c>
      <c r="EM28" s="83">
        <v>0</v>
      </c>
      <c r="EN28" s="83">
        <v>0</v>
      </c>
      <c r="EO28" s="83">
        <v>0</v>
      </c>
      <c r="EP28" s="83">
        <v>0</v>
      </c>
      <c r="EQ28" s="83">
        <v>0</v>
      </c>
      <c r="ER28" s="83">
        <v>0</v>
      </c>
      <c r="ES28" s="83">
        <v>0</v>
      </c>
      <c r="ET28" s="83">
        <v>0</v>
      </c>
      <c r="EU28" s="83">
        <v>0</v>
      </c>
      <c r="EV28" s="82">
        <v>300</v>
      </c>
      <c r="EW28" s="83">
        <v>45947.774999999994</v>
      </c>
      <c r="EX28" s="72">
        <v>0</v>
      </c>
      <c r="EY28" s="83">
        <v>0</v>
      </c>
      <c r="EZ28" s="72">
        <v>0</v>
      </c>
      <c r="FA28" s="83">
        <v>0</v>
      </c>
      <c r="FB28" s="82">
        <v>0</v>
      </c>
      <c r="FC28" s="83">
        <v>0</v>
      </c>
      <c r="FD28" s="72">
        <v>205</v>
      </c>
      <c r="FE28" s="83">
        <v>33970.345000000001</v>
      </c>
      <c r="FF28" s="72">
        <v>20</v>
      </c>
      <c r="FG28" s="83">
        <v>6781.48</v>
      </c>
      <c r="FH28" s="72">
        <v>100</v>
      </c>
      <c r="FI28" s="83">
        <v>19574</v>
      </c>
      <c r="FJ28" s="72">
        <v>90</v>
      </c>
      <c r="FK28" s="83">
        <v>23629.5</v>
      </c>
      <c r="FL28" s="72">
        <v>0</v>
      </c>
      <c r="FM28" s="83">
        <v>0</v>
      </c>
      <c r="FN28" s="83">
        <v>0</v>
      </c>
      <c r="FO28" s="83">
        <v>0</v>
      </c>
      <c r="FP28" s="83">
        <v>0</v>
      </c>
      <c r="FQ28" s="83">
        <v>0</v>
      </c>
      <c r="FR28" s="82">
        <v>415</v>
      </c>
      <c r="FS28" s="83">
        <v>83955.324999999997</v>
      </c>
      <c r="FT28" s="72">
        <v>5</v>
      </c>
      <c r="FU28" s="83">
        <v>586.07500000000005</v>
      </c>
      <c r="FV28" s="72">
        <v>3</v>
      </c>
      <c r="FW28" s="83">
        <v>518.85900000000004</v>
      </c>
      <c r="FX28" s="83">
        <v>0</v>
      </c>
      <c r="FY28" s="83">
        <v>0</v>
      </c>
      <c r="FZ28" s="82">
        <v>8</v>
      </c>
      <c r="GA28" s="83">
        <v>1104.9340000000002</v>
      </c>
      <c r="GB28" s="72">
        <v>7</v>
      </c>
      <c r="GC28" s="83">
        <v>1432.067</v>
      </c>
      <c r="GD28" s="72">
        <v>0</v>
      </c>
      <c r="GE28" s="83">
        <v>0</v>
      </c>
      <c r="GF28" s="82">
        <v>7</v>
      </c>
      <c r="GG28" s="83">
        <v>1432.067</v>
      </c>
      <c r="GH28" s="72">
        <v>0</v>
      </c>
      <c r="GI28" s="83">
        <v>0</v>
      </c>
      <c r="GJ28" s="72">
        <v>0</v>
      </c>
      <c r="GK28" s="83">
        <v>0</v>
      </c>
      <c r="GL28" s="72">
        <v>0</v>
      </c>
      <c r="GM28" s="83">
        <v>0</v>
      </c>
      <c r="GN28" s="82">
        <v>0</v>
      </c>
      <c r="GO28" s="83">
        <v>0</v>
      </c>
    </row>
    <row r="29" spans="1:197">
      <c r="A29" s="63">
        <v>630112</v>
      </c>
      <c r="B29" s="86">
        <v>9401</v>
      </c>
      <c r="C29" s="87" t="s">
        <v>44</v>
      </c>
      <c r="D29" s="72">
        <v>700</v>
      </c>
      <c r="E29" s="49">
        <v>129796.24999999999</v>
      </c>
      <c r="F29" s="72">
        <v>0</v>
      </c>
      <c r="G29" s="83">
        <v>0</v>
      </c>
      <c r="H29" s="72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2">
        <v>0</v>
      </c>
      <c r="O29" s="83">
        <v>0</v>
      </c>
      <c r="P29" s="72">
        <v>0</v>
      </c>
      <c r="Q29" s="83">
        <v>0</v>
      </c>
      <c r="R29" s="72">
        <v>0</v>
      </c>
      <c r="S29" s="83">
        <v>0</v>
      </c>
      <c r="T29" s="72">
        <v>0</v>
      </c>
      <c r="U29" s="83">
        <v>0</v>
      </c>
      <c r="V29" s="82">
        <v>0</v>
      </c>
      <c r="W29" s="83">
        <v>0</v>
      </c>
      <c r="X29" s="72">
        <v>0</v>
      </c>
      <c r="Y29" s="83">
        <v>0</v>
      </c>
      <c r="Z29" s="72">
        <v>0</v>
      </c>
      <c r="AA29" s="83">
        <v>0</v>
      </c>
      <c r="AB29" s="72">
        <v>0</v>
      </c>
      <c r="AC29" s="83">
        <v>0</v>
      </c>
      <c r="AD29" s="72">
        <v>0</v>
      </c>
      <c r="AE29" s="83">
        <v>0</v>
      </c>
      <c r="AF29" s="82">
        <v>0</v>
      </c>
      <c r="AG29" s="83">
        <v>0</v>
      </c>
      <c r="AH29" s="72">
        <v>0</v>
      </c>
      <c r="AI29" s="83">
        <v>0</v>
      </c>
      <c r="AJ29" s="72">
        <v>0</v>
      </c>
      <c r="AK29" s="83">
        <v>0</v>
      </c>
      <c r="AL29" s="72">
        <v>0</v>
      </c>
      <c r="AM29" s="83">
        <v>0</v>
      </c>
      <c r="AN29" s="72">
        <v>0</v>
      </c>
      <c r="AO29" s="83">
        <v>0</v>
      </c>
      <c r="AP29" s="72">
        <v>0</v>
      </c>
      <c r="AQ29" s="83">
        <v>0</v>
      </c>
      <c r="AR29" s="72">
        <v>0</v>
      </c>
      <c r="AS29" s="83">
        <v>0</v>
      </c>
      <c r="AT29" s="82">
        <v>0</v>
      </c>
      <c r="AU29" s="83">
        <v>0</v>
      </c>
      <c r="AV29" s="72">
        <v>0</v>
      </c>
      <c r="AW29" s="83">
        <v>0</v>
      </c>
      <c r="AX29" s="72">
        <v>0</v>
      </c>
      <c r="AY29" s="83">
        <v>0</v>
      </c>
      <c r="AZ29" s="82">
        <v>0</v>
      </c>
      <c r="BA29" s="83">
        <v>0</v>
      </c>
      <c r="BB29" s="72">
        <v>0</v>
      </c>
      <c r="BC29" s="83">
        <v>0</v>
      </c>
      <c r="BD29" s="72">
        <v>0</v>
      </c>
      <c r="BE29" s="83">
        <v>0</v>
      </c>
      <c r="BF29" s="72">
        <v>0</v>
      </c>
      <c r="BG29" s="83">
        <v>0</v>
      </c>
      <c r="BH29" s="72">
        <v>0</v>
      </c>
      <c r="BI29" s="83">
        <v>0</v>
      </c>
      <c r="BJ29" s="72">
        <v>0</v>
      </c>
      <c r="BK29" s="83">
        <v>0</v>
      </c>
      <c r="BL29" s="72">
        <v>0</v>
      </c>
      <c r="BM29" s="83">
        <v>0</v>
      </c>
      <c r="BN29" s="72">
        <v>0</v>
      </c>
      <c r="BO29" s="83">
        <v>0</v>
      </c>
      <c r="BP29" s="82">
        <v>0</v>
      </c>
      <c r="BQ29" s="83">
        <v>0</v>
      </c>
      <c r="BR29" s="72">
        <v>0</v>
      </c>
      <c r="BS29" s="83">
        <v>0</v>
      </c>
      <c r="BT29" s="72">
        <v>0</v>
      </c>
      <c r="BU29" s="83">
        <v>0</v>
      </c>
      <c r="BV29" s="72">
        <v>0</v>
      </c>
      <c r="BW29" s="83">
        <v>0</v>
      </c>
      <c r="BX29" s="82">
        <v>0</v>
      </c>
      <c r="BY29" s="83">
        <v>0</v>
      </c>
      <c r="BZ29" s="72">
        <v>0</v>
      </c>
      <c r="CA29" s="83">
        <v>0</v>
      </c>
      <c r="CB29" s="72">
        <v>0</v>
      </c>
      <c r="CC29" s="83">
        <v>0</v>
      </c>
      <c r="CD29" s="72">
        <v>0</v>
      </c>
      <c r="CE29" s="83">
        <v>0</v>
      </c>
      <c r="CF29" s="83">
        <v>0</v>
      </c>
      <c r="CG29" s="83">
        <v>0</v>
      </c>
      <c r="CH29" s="82">
        <v>0</v>
      </c>
      <c r="CI29" s="83">
        <v>0</v>
      </c>
      <c r="CJ29" s="72">
        <v>0</v>
      </c>
      <c r="CK29" s="83">
        <v>0</v>
      </c>
      <c r="CL29" s="72">
        <v>0</v>
      </c>
      <c r="CM29" s="83">
        <v>0</v>
      </c>
      <c r="CN29" s="72">
        <v>0</v>
      </c>
      <c r="CO29" s="83">
        <v>0</v>
      </c>
      <c r="CP29" s="72">
        <v>0</v>
      </c>
      <c r="CQ29" s="83">
        <v>0</v>
      </c>
      <c r="CR29" s="72">
        <v>0</v>
      </c>
      <c r="CS29" s="83">
        <v>0</v>
      </c>
      <c r="CT29" s="72">
        <v>0</v>
      </c>
      <c r="CU29" s="83">
        <v>0</v>
      </c>
      <c r="CV29" s="83">
        <v>0</v>
      </c>
      <c r="CW29" s="83">
        <v>0</v>
      </c>
      <c r="CX29" s="83">
        <v>0</v>
      </c>
      <c r="CY29" s="83">
        <v>0</v>
      </c>
      <c r="CZ29" s="189">
        <v>0</v>
      </c>
      <c r="DA29" s="83">
        <v>0</v>
      </c>
      <c r="DB29" s="72">
        <v>0</v>
      </c>
      <c r="DC29" s="83">
        <v>0</v>
      </c>
      <c r="DD29" s="72">
        <v>120</v>
      </c>
      <c r="DE29" s="83">
        <v>23894.880000000001</v>
      </c>
      <c r="DF29" s="72">
        <v>80</v>
      </c>
      <c r="DG29" s="83">
        <v>18409.68</v>
      </c>
      <c r="DH29" s="72">
        <v>40</v>
      </c>
      <c r="DI29" s="83">
        <v>10433.48</v>
      </c>
      <c r="DJ29" s="72">
        <v>200</v>
      </c>
      <c r="DK29" s="83">
        <v>29594.400000000001</v>
      </c>
      <c r="DL29" s="72">
        <v>110</v>
      </c>
      <c r="DM29" s="83">
        <v>19691.43</v>
      </c>
      <c r="DN29" s="72">
        <v>60</v>
      </c>
      <c r="DO29" s="83">
        <v>13372.56</v>
      </c>
      <c r="DP29" s="72">
        <v>40</v>
      </c>
      <c r="DQ29" s="83">
        <v>5479.28</v>
      </c>
      <c r="DR29" s="72">
        <v>30</v>
      </c>
      <c r="DS29" s="83">
        <v>4879.2</v>
      </c>
      <c r="DT29" s="72">
        <v>20</v>
      </c>
      <c r="DU29" s="83">
        <v>4041.34</v>
      </c>
      <c r="DV29" s="72">
        <v>0</v>
      </c>
      <c r="DW29" s="83">
        <v>0</v>
      </c>
      <c r="DX29" s="72">
        <v>0</v>
      </c>
      <c r="DY29" s="83">
        <v>0</v>
      </c>
      <c r="DZ29" s="72">
        <v>0</v>
      </c>
      <c r="EA29" s="83">
        <v>0</v>
      </c>
      <c r="EB29" s="72">
        <v>0</v>
      </c>
      <c r="EC29" s="83">
        <v>0</v>
      </c>
      <c r="ED29" s="72">
        <v>0</v>
      </c>
      <c r="EE29" s="83">
        <v>0</v>
      </c>
      <c r="EF29" s="72">
        <v>0</v>
      </c>
      <c r="EG29" s="83">
        <v>0</v>
      </c>
      <c r="EH29" s="72">
        <v>0</v>
      </c>
      <c r="EI29" s="83">
        <v>0</v>
      </c>
      <c r="EJ29" s="72">
        <v>0</v>
      </c>
      <c r="EK29" s="83">
        <v>0</v>
      </c>
      <c r="EL29" s="72">
        <v>0</v>
      </c>
      <c r="EM29" s="83">
        <v>0</v>
      </c>
      <c r="EN29" s="83">
        <v>0</v>
      </c>
      <c r="EO29" s="83">
        <v>0</v>
      </c>
      <c r="EP29" s="83">
        <v>0</v>
      </c>
      <c r="EQ29" s="83">
        <v>0</v>
      </c>
      <c r="ER29" s="83">
        <v>0</v>
      </c>
      <c r="ES29" s="83">
        <v>0</v>
      </c>
      <c r="ET29" s="83">
        <v>0</v>
      </c>
      <c r="EU29" s="83">
        <v>0</v>
      </c>
      <c r="EV29" s="82">
        <v>700</v>
      </c>
      <c r="EW29" s="83">
        <v>129796.24999999999</v>
      </c>
      <c r="EX29" s="72">
        <v>0</v>
      </c>
      <c r="EY29" s="83">
        <v>0</v>
      </c>
      <c r="EZ29" s="72">
        <v>0</v>
      </c>
      <c r="FA29" s="83">
        <v>0</v>
      </c>
      <c r="FB29" s="82">
        <v>0</v>
      </c>
      <c r="FC29" s="83">
        <v>0</v>
      </c>
      <c r="FD29" s="72">
        <v>0</v>
      </c>
      <c r="FE29" s="83">
        <v>0</v>
      </c>
      <c r="FF29" s="72">
        <v>0</v>
      </c>
      <c r="FG29" s="83">
        <v>0</v>
      </c>
      <c r="FH29" s="72">
        <v>0</v>
      </c>
      <c r="FI29" s="83">
        <v>0</v>
      </c>
      <c r="FJ29" s="72">
        <v>0</v>
      </c>
      <c r="FK29" s="83">
        <v>0</v>
      </c>
      <c r="FL29" s="72">
        <v>0</v>
      </c>
      <c r="FM29" s="83">
        <v>0</v>
      </c>
      <c r="FN29" s="83">
        <v>0</v>
      </c>
      <c r="FO29" s="83">
        <v>0</v>
      </c>
      <c r="FP29" s="83">
        <v>0</v>
      </c>
      <c r="FQ29" s="83">
        <v>0</v>
      </c>
      <c r="FR29" s="82">
        <v>0</v>
      </c>
      <c r="FS29" s="83">
        <v>0</v>
      </c>
      <c r="FT29" s="72">
        <v>0</v>
      </c>
      <c r="FU29" s="83">
        <v>0</v>
      </c>
      <c r="FV29" s="72">
        <v>0</v>
      </c>
      <c r="FW29" s="83">
        <v>0</v>
      </c>
      <c r="FX29" s="83">
        <v>0</v>
      </c>
      <c r="FY29" s="83">
        <v>0</v>
      </c>
      <c r="FZ29" s="82">
        <v>0</v>
      </c>
      <c r="GA29" s="83">
        <v>0</v>
      </c>
      <c r="GB29" s="72">
        <v>0</v>
      </c>
      <c r="GC29" s="83">
        <v>0</v>
      </c>
      <c r="GD29" s="72">
        <v>0</v>
      </c>
      <c r="GE29" s="83">
        <v>0</v>
      </c>
      <c r="GF29" s="82">
        <v>0</v>
      </c>
      <c r="GG29" s="83">
        <v>0</v>
      </c>
      <c r="GH29" s="72">
        <v>0</v>
      </c>
      <c r="GI29" s="83">
        <v>0</v>
      </c>
      <c r="GJ29" s="72">
        <v>0</v>
      </c>
      <c r="GK29" s="83">
        <v>0</v>
      </c>
      <c r="GL29" s="72">
        <v>0</v>
      </c>
      <c r="GM29" s="83">
        <v>0</v>
      </c>
      <c r="GN29" s="82">
        <v>0</v>
      </c>
      <c r="GO29" s="83">
        <v>0</v>
      </c>
    </row>
    <row r="30" spans="1:197">
      <c r="A30" s="63">
        <v>630123</v>
      </c>
      <c r="B30" s="86">
        <v>10095</v>
      </c>
      <c r="C30" s="87" t="s">
        <v>163</v>
      </c>
      <c r="D30" s="72">
        <v>694</v>
      </c>
      <c r="E30" s="49">
        <v>132619.74400000001</v>
      </c>
      <c r="F30" s="72">
        <v>5</v>
      </c>
      <c r="G30" s="83">
        <v>793.63499999999999</v>
      </c>
      <c r="H30" s="72">
        <v>5</v>
      </c>
      <c r="I30" s="83">
        <v>1208.365</v>
      </c>
      <c r="J30" s="83">
        <v>0</v>
      </c>
      <c r="K30" s="83">
        <v>0</v>
      </c>
      <c r="L30" s="83">
        <v>0</v>
      </c>
      <c r="M30" s="83">
        <v>0</v>
      </c>
      <c r="N30" s="82">
        <v>10</v>
      </c>
      <c r="O30" s="83">
        <v>2002</v>
      </c>
      <c r="P30" s="72">
        <v>0</v>
      </c>
      <c r="Q30" s="83">
        <v>0</v>
      </c>
      <c r="R30" s="72">
        <v>0</v>
      </c>
      <c r="S30" s="83">
        <v>0</v>
      </c>
      <c r="T30" s="72">
        <v>0</v>
      </c>
      <c r="U30" s="83">
        <v>0</v>
      </c>
      <c r="V30" s="82">
        <v>0</v>
      </c>
      <c r="W30" s="83">
        <v>0</v>
      </c>
      <c r="X30" s="72">
        <v>0</v>
      </c>
      <c r="Y30" s="83">
        <v>0</v>
      </c>
      <c r="Z30" s="72">
        <v>0</v>
      </c>
      <c r="AA30" s="83">
        <v>0</v>
      </c>
      <c r="AB30" s="72">
        <v>0</v>
      </c>
      <c r="AC30" s="83">
        <v>0</v>
      </c>
      <c r="AD30" s="72">
        <v>0</v>
      </c>
      <c r="AE30" s="83">
        <v>0</v>
      </c>
      <c r="AF30" s="82">
        <v>0</v>
      </c>
      <c r="AG30" s="83">
        <v>0</v>
      </c>
      <c r="AH30" s="72">
        <v>0</v>
      </c>
      <c r="AI30" s="83">
        <v>0</v>
      </c>
      <c r="AJ30" s="72">
        <v>0</v>
      </c>
      <c r="AK30" s="83">
        <v>0</v>
      </c>
      <c r="AL30" s="72">
        <v>0</v>
      </c>
      <c r="AM30" s="83">
        <v>0</v>
      </c>
      <c r="AN30" s="72">
        <v>0</v>
      </c>
      <c r="AO30" s="83">
        <v>0</v>
      </c>
      <c r="AP30" s="72">
        <v>0</v>
      </c>
      <c r="AQ30" s="83">
        <v>0</v>
      </c>
      <c r="AR30" s="72">
        <v>0</v>
      </c>
      <c r="AS30" s="83">
        <v>0</v>
      </c>
      <c r="AT30" s="82">
        <v>0</v>
      </c>
      <c r="AU30" s="83">
        <v>0</v>
      </c>
      <c r="AV30" s="72">
        <v>0</v>
      </c>
      <c r="AW30" s="83">
        <v>0</v>
      </c>
      <c r="AX30" s="72">
        <v>1</v>
      </c>
      <c r="AY30" s="83">
        <v>626.899</v>
      </c>
      <c r="AZ30" s="82">
        <v>1</v>
      </c>
      <c r="BA30" s="83">
        <v>626.899</v>
      </c>
      <c r="BB30" s="72">
        <v>40</v>
      </c>
      <c r="BC30" s="83">
        <v>9361.48</v>
      </c>
      <c r="BD30" s="72">
        <v>0</v>
      </c>
      <c r="BE30" s="83">
        <v>0</v>
      </c>
      <c r="BF30" s="72">
        <v>0</v>
      </c>
      <c r="BG30" s="83">
        <v>0</v>
      </c>
      <c r="BH30" s="72">
        <v>0</v>
      </c>
      <c r="BI30" s="83">
        <v>0</v>
      </c>
      <c r="BJ30" s="72">
        <v>0</v>
      </c>
      <c r="BK30" s="83">
        <v>0</v>
      </c>
      <c r="BL30" s="72">
        <v>0</v>
      </c>
      <c r="BM30" s="83">
        <v>0</v>
      </c>
      <c r="BN30" s="72">
        <v>0</v>
      </c>
      <c r="BO30" s="83">
        <v>0</v>
      </c>
      <c r="BP30" s="82">
        <v>40</v>
      </c>
      <c r="BQ30" s="83">
        <v>9361.48</v>
      </c>
      <c r="BR30" s="72">
        <v>0</v>
      </c>
      <c r="BS30" s="83">
        <v>0</v>
      </c>
      <c r="BT30" s="72">
        <v>0</v>
      </c>
      <c r="BU30" s="83">
        <v>0</v>
      </c>
      <c r="BV30" s="72">
        <v>0</v>
      </c>
      <c r="BW30" s="83">
        <v>0</v>
      </c>
      <c r="BX30" s="82">
        <v>0</v>
      </c>
      <c r="BY30" s="83">
        <v>0</v>
      </c>
      <c r="BZ30" s="72">
        <v>0</v>
      </c>
      <c r="CA30" s="83">
        <v>0</v>
      </c>
      <c r="CB30" s="72">
        <v>0</v>
      </c>
      <c r="CC30" s="83">
        <v>0</v>
      </c>
      <c r="CD30" s="72">
        <v>0</v>
      </c>
      <c r="CE30" s="83">
        <v>0</v>
      </c>
      <c r="CF30" s="83">
        <v>0</v>
      </c>
      <c r="CG30" s="83">
        <v>0</v>
      </c>
      <c r="CH30" s="82">
        <v>0</v>
      </c>
      <c r="CI30" s="83">
        <v>0</v>
      </c>
      <c r="CJ30" s="72">
        <v>0</v>
      </c>
      <c r="CK30" s="83">
        <v>0</v>
      </c>
      <c r="CL30" s="72">
        <v>0</v>
      </c>
      <c r="CM30" s="83">
        <v>0</v>
      </c>
      <c r="CN30" s="72">
        <v>0</v>
      </c>
      <c r="CO30" s="83">
        <v>0</v>
      </c>
      <c r="CP30" s="72">
        <v>0</v>
      </c>
      <c r="CQ30" s="83">
        <v>0</v>
      </c>
      <c r="CR30" s="72">
        <v>0</v>
      </c>
      <c r="CS30" s="83">
        <v>0</v>
      </c>
      <c r="CT30" s="72">
        <v>0</v>
      </c>
      <c r="CU30" s="83">
        <v>0</v>
      </c>
      <c r="CV30" s="83">
        <v>0</v>
      </c>
      <c r="CW30" s="83">
        <v>0</v>
      </c>
      <c r="CX30" s="83">
        <v>0</v>
      </c>
      <c r="CY30" s="83">
        <v>0</v>
      </c>
      <c r="CZ30" s="189">
        <v>0</v>
      </c>
      <c r="DA30" s="83">
        <v>0</v>
      </c>
      <c r="DB30" s="72">
        <v>0</v>
      </c>
      <c r="DC30" s="83">
        <v>0</v>
      </c>
      <c r="DD30" s="72">
        <v>110</v>
      </c>
      <c r="DE30" s="83">
        <v>21903.64</v>
      </c>
      <c r="DF30" s="72">
        <v>50</v>
      </c>
      <c r="DG30" s="83">
        <v>11506.05</v>
      </c>
      <c r="DH30" s="72">
        <v>12</v>
      </c>
      <c r="DI30" s="83">
        <v>3130.0439999999999</v>
      </c>
      <c r="DJ30" s="72">
        <v>65</v>
      </c>
      <c r="DK30" s="83">
        <v>9618.18</v>
      </c>
      <c r="DL30" s="72">
        <v>40</v>
      </c>
      <c r="DM30" s="83">
        <v>7160.52</v>
      </c>
      <c r="DN30" s="72">
        <v>12</v>
      </c>
      <c r="DO30" s="83">
        <v>2674.5120000000002</v>
      </c>
      <c r="DP30" s="72">
        <v>80</v>
      </c>
      <c r="DQ30" s="83">
        <v>10958.56</v>
      </c>
      <c r="DR30" s="72">
        <v>45</v>
      </c>
      <c r="DS30" s="83">
        <v>7318.8</v>
      </c>
      <c r="DT30" s="72">
        <v>15</v>
      </c>
      <c r="DU30" s="83">
        <v>3031.0050000000001</v>
      </c>
      <c r="DV30" s="72">
        <v>0</v>
      </c>
      <c r="DW30" s="83">
        <v>0</v>
      </c>
      <c r="DX30" s="72">
        <v>0</v>
      </c>
      <c r="DY30" s="83">
        <v>0</v>
      </c>
      <c r="DZ30" s="72">
        <v>0</v>
      </c>
      <c r="EA30" s="83">
        <v>0</v>
      </c>
      <c r="EB30" s="72">
        <v>0</v>
      </c>
      <c r="EC30" s="83">
        <v>0</v>
      </c>
      <c r="ED30" s="72">
        <v>0</v>
      </c>
      <c r="EE30" s="83">
        <v>0</v>
      </c>
      <c r="EF30" s="72">
        <v>0</v>
      </c>
      <c r="EG30" s="83">
        <v>0</v>
      </c>
      <c r="EH30" s="72">
        <v>0</v>
      </c>
      <c r="EI30" s="83">
        <v>0</v>
      </c>
      <c r="EJ30" s="72">
        <v>0</v>
      </c>
      <c r="EK30" s="83">
        <v>0</v>
      </c>
      <c r="EL30" s="72">
        <v>0</v>
      </c>
      <c r="EM30" s="83">
        <v>0</v>
      </c>
      <c r="EN30" s="83">
        <v>0</v>
      </c>
      <c r="EO30" s="83">
        <v>0</v>
      </c>
      <c r="EP30" s="83">
        <v>0</v>
      </c>
      <c r="EQ30" s="83">
        <v>0</v>
      </c>
      <c r="ER30" s="83">
        <v>0</v>
      </c>
      <c r="ES30" s="83">
        <v>0</v>
      </c>
      <c r="ET30" s="83">
        <v>0</v>
      </c>
      <c r="EU30" s="83">
        <v>0</v>
      </c>
      <c r="EV30" s="82">
        <v>429</v>
      </c>
      <c r="EW30" s="83">
        <v>77301.311000000016</v>
      </c>
      <c r="EX30" s="72">
        <v>0</v>
      </c>
      <c r="EY30" s="83">
        <v>0</v>
      </c>
      <c r="EZ30" s="72">
        <v>0</v>
      </c>
      <c r="FA30" s="83">
        <v>0</v>
      </c>
      <c r="FB30" s="82">
        <v>0</v>
      </c>
      <c r="FC30" s="83">
        <v>0</v>
      </c>
      <c r="FD30" s="72">
        <v>95</v>
      </c>
      <c r="FE30" s="83">
        <v>15742.355</v>
      </c>
      <c r="FF30" s="72">
        <v>15</v>
      </c>
      <c r="FG30" s="83">
        <v>5086.1099999999997</v>
      </c>
      <c r="FH30" s="72">
        <v>40</v>
      </c>
      <c r="FI30" s="83">
        <v>7829.6</v>
      </c>
      <c r="FJ30" s="72">
        <v>45</v>
      </c>
      <c r="FK30" s="83">
        <v>11814.75</v>
      </c>
      <c r="FL30" s="72">
        <v>0</v>
      </c>
      <c r="FM30" s="83">
        <v>0</v>
      </c>
      <c r="FN30" s="83">
        <v>0</v>
      </c>
      <c r="FO30" s="83">
        <v>0</v>
      </c>
      <c r="FP30" s="83">
        <v>0</v>
      </c>
      <c r="FQ30" s="83">
        <v>0</v>
      </c>
      <c r="FR30" s="82">
        <v>195</v>
      </c>
      <c r="FS30" s="83">
        <v>40472.815000000002</v>
      </c>
      <c r="FT30" s="72">
        <v>10</v>
      </c>
      <c r="FU30" s="83">
        <v>1172.1500000000001</v>
      </c>
      <c r="FV30" s="72">
        <v>5</v>
      </c>
      <c r="FW30" s="83">
        <v>864.76499999999999</v>
      </c>
      <c r="FX30" s="83">
        <v>0</v>
      </c>
      <c r="FY30" s="83">
        <v>0</v>
      </c>
      <c r="FZ30" s="82">
        <v>15</v>
      </c>
      <c r="GA30" s="83">
        <v>2036.915</v>
      </c>
      <c r="GB30" s="72">
        <v>4</v>
      </c>
      <c r="GC30" s="83">
        <v>818.32399999999996</v>
      </c>
      <c r="GD30" s="72">
        <v>0</v>
      </c>
      <c r="GE30" s="83">
        <v>0</v>
      </c>
      <c r="GF30" s="82">
        <v>4</v>
      </c>
      <c r="GG30" s="83">
        <v>818.32399999999996</v>
      </c>
      <c r="GH30" s="72">
        <v>0</v>
      </c>
      <c r="GI30" s="83">
        <v>0</v>
      </c>
      <c r="GJ30" s="72">
        <v>0</v>
      </c>
      <c r="GK30" s="83">
        <v>0</v>
      </c>
      <c r="GL30" s="72">
        <v>0</v>
      </c>
      <c r="GM30" s="83">
        <v>0</v>
      </c>
      <c r="GN30" s="82">
        <v>0</v>
      </c>
      <c r="GO30" s="83">
        <v>0</v>
      </c>
    </row>
    <row r="31" spans="1:197" s="29" customFormat="1">
      <c r="A31" s="63" t="s">
        <v>55</v>
      </c>
      <c r="B31" s="86"/>
      <c r="C31" s="87"/>
      <c r="D31" s="82">
        <v>14833</v>
      </c>
      <c r="E31" s="83">
        <v>3204699.8820000002</v>
      </c>
      <c r="F31" s="82">
        <v>92</v>
      </c>
      <c r="G31" s="83">
        <v>14602.884</v>
      </c>
      <c r="H31" s="82">
        <v>29</v>
      </c>
      <c r="I31" s="83">
        <v>7008.5169999999998</v>
      </c>
      <c r="J31" s="83">
        <v>5</v>
      </c>
      <c r="K31" s="83">
        <v>790.38499999999999</v>
      </c>
      <c r="L31" s="83">
        <v>0</v>
      </c>
      <c r="M31" s="83">
        <v>0</v>
      </c>
      <c r="N31" s="82">
        <v>126</v>
      </c>
      <c r="O31" s="83">
        <v>22401.786</v>
      </c>
      <c r="P31" s="82">
        <v>21</v>
      </c>
      <c r="Q31" s="83">
        <v>3455.4659999999999</v>
      </c>
      <c r="R31" s="82">
        <v>60</v>
      </c>
      <c r="S31" s="83">
        <v>11129.58</v>
      </c>
      <c r="T31" s="82">
        <v>0</v>
      </c>
      <c r="U31" s="83">
        <v>0</v>
      </c>
      <c r="V31" s="82">
        <v>60</v>
      </c>
      <c r="W31" s="83">
        <v>11129.58</v>
      </c>
      <c r="X31" s="82">
        <v>7</v>
      </c>
      <c r="Y31" s="83">
        <v>2294.9360000000001</v>
      </c>
      <c r="Z31" s="82">
        <v>40</v>
      </c>
      <c r="AA31" s="83">
        <v>5028.5600000000004</v>
      </c>
      <c r="AB31" s="82">
        <v>78</v>
      </c>
      <c r="AC31" s="83">
        <v>52110.864000000001</v>
      </c>
      <c r="AD31" s="82">
        <v>24</v>
      </c>
      <c r="AE31" s="83">
        <v>46511.712</v>
      </c>
      <c r="AF31" s="82">
        <v>102</v>
      </c>
      <c r="AG31" s="83">
        <v>98622.576000000001</v>
      </c>
      <c r="AH31" s="82">
        <v>252</v>
      </c>
      <c r="AI31" s="83">
        <v>50409.324000000001</v>
      </c>
      <c r="AJ31" s="82">
        <v>0</v>
      </c>
      <c r="AK31" s="83">
        <v>0</v>
      </c>
      <c r="AL31" s="82">
        <v>15</v>
      </c>
      <c r="AM31" s="83">
        <v>2927.625</v>
      </c>
      <c r="AN31" s="82">
        <v>33</v>
      </c>
      <c r="AO31" s="83">
        <v>9251.1869999999999</v>
      </c>
      <c r="AP31" s="82">
        <v>200</v>
      </c>
      <c r="AQ31" s="83">
        <v>72961</v>
      </c>
      <c r="AR31" s="82">
        <v>3</v>
      </c>
      <c r="AS31" s="83">
        <v>1467.9570000000001</v>
      </c>
      <c r="AT31" s="82">
        <v>503</v>
      </c>
      <c r="AU31" s="83">
        <v>137017.09299999999</v>
      </c>
      <c r="AV31" s="82">
        <v>205</v>
      </c>
      <c r="AW31" s="83">
        <v>62989.735000000001</v>
      </c>
      <c r="AX31" s="82">
        <v>35</v>
      </c>
      <c r="AY31" s="83">
        <v>21941.465</v>
      </c>
      <c r="AZ31" s="82">
        <v>240</v>
      </c>
      <c r="BA31" s="83">
        <v>84931.200000000012</v>
      </c>
      <c r="BB31" s="82">
        <v>511</v>
      </c>
      <c r="BC31" s="83">
        <v>119592.90700000001</v>
      </c>
      <c r="BD31" s="82">
        <v>35</v>
      </c>
      <c r="BE31" s="83">
        <v>4381.51</v>
      </c>
      <c r="BF31" s="82">
        <v>80</v>
      </c>
      <c r="BG31" s="83">
        <v>13440.8</v>
      </c>
      <c r="BH31" s="82">
        <v>0</v>
      </c>
      <c r="BI31" s="83">
        <v>0</v>
      </c>
      <c r="BJ31" s="82">
        <v>40</v>
      </c>
      <c r="BK31" s="83">
        <v>3572.44</v>
      </c>
      <c r="BL31" s="82">
        <v>230</v>
      </c>
      <c r="BM31" s="83">
        <v>46454.71</v>
      </c>
      <c r="BN31" s="82">
        <v>30</v>
      </c>
      <c r="BO31" s="83">
        <v>8064.63</v>
      </c>
      <c r="BP31" s="82">
        <v>926</v>
      </c>
      <c r="BQ31" s="83">
        <v>195506.997</v>
      </c>
      <c r="BR31" s="82">
        <v>31</v>
      </c>
      <c r="BS31" s="83">
        <v>4347.192</v>
      </c>
      <c r="BT31" s="82">
        <v>12</v>
      </c>
      <c r="BU31" s="83">
        <v>996.42000000000007</v>
      </c>
      <c r="BV31" s="82">
        <v>7</v>
      </c>
      <c r="BW31" s="83">
        <v>1126.0410000000002</v>
      </c>
      <c r="BX31" s="82">
        <v>50</v>
      </c>
      <c r="BY31" s="83">
        <v>6469.6530000000002</v>
      </c>
      <c r="BZ31" s="82">
        <v>500</v>
      </c>
      <c r="CA31" s="83">
        <v>37656</v>
      </c>
      <c r="CB31" s="82">
        <v>0</v>
      </c>
      <c r="CC31" s="83">
        <v>0</v>
      </c>
      <c r="CD31" s="82">
        <v>0</v>
      </c>
      <c r="CE31" s="83">
        <v>0</v>
      </c>
      <c r="CF31" s="83">
        <v>0</v>
      </c>
      <c r="CG31" s="83">
        <v>0</v>
      </c>
      <c r="CH31" s="82">
        <v>500</v>
      </c>
      <c r="CI31" s="83">
        <v>37656</v>
      </c>
      <c r="CJ31" s="82">
        <v>0</v>
      </c>
      <c r="CK31" s="83">
        <v>0</v>
      </c>
      <c r="CL31" s="82">
        <v>20</v>
      </c>
      <c r="CM31" s="83">
        <v>4248.1000000000004</v>
      </c>
      <c r="CN31" s="82">
        <v>20</v>
      </c>
      <c r="CO31" s="83">
        <v>2451.56</v>
      </c>
      <c r="CP31" s="82">
        <v>95</v>
      </c>
      <c r="CQ31" s="83">
        <v>20008.235000000001</v>
      </c>
      <c r="CR31" s="82">
        <v>50</v>
      </c>
      <c r="CS31" s="83">
        <v>10471</v>
      </c>
      <c r="CT31" s="82">
        <v>90</v>
      </c>
      <c r="CU31" s="83">
        <v>8315.19</v>
      </c>
      <c r="CV31" s="83">
        <v>0</v>
      </c>
      <c r="CW31" s="83">
        <v>0</v>
      </c>
      <c r="CX31" s="83">
        <v>0</v>
      </c>
      <c r="CY31" s="83">
        <v>0</v>
      </c>
      <c r="CZ31" s="82">
        <v>275</v>
      </c>
      <c r="DA31" s="83">
        <v>45494.084999999992</v>
      </c>
      <c r="DB31" s="82">
        <v>105</v>
      </c>
      <c r="DC31" s="83">
        <v>17258.849999999999</v>
      </c>
      <c r="DD31" s="82">
        <v>1632</v>
      </c>
      <c r="DE31" s="83">
        <v>324970.36800000002</v>
      </c>
      <c r="DF31" s="82">
        <v>770</v>
      </c>
      <c r="DG31" s="83">
        <v>177193.16999999998</v>
      </c>
      <c r="DH31" s="82">
        <v>232</v>
      </c>
      <c r="DI31" s="83">
        <v>60514.184000000001</v>
      </c>
      <c r="DJ31" s="82">
        <v>1834</v>
      </c>
      <c r="DK31" s="83">
        <v>271380.64800000004</v>
      </c>
      <c r="DL31" s="82">
        <v>840</v>
      </c>
      <c r="DM31" s="83">
        <v>150370.91999999998</v>
      </c>
      <c r="DN31" s="82">
        <v>277</v>
      </c>
      <c r="DO31" s="83">
        <v>61736.652000000002</v>
      </c>
      <c r="DP31" s="82">
        <v>1030</v>
      </c>
      <c r="DQ31" s="83">
        <v>141091.46</v>
      </c>
      <c r="DR31" s="82">
        <v>545</v>
      </c>
      <c r="DS31" s="83">
        <v>88638.8</v>
      </c>
      <c r="DT31" s="82">
        <v>201</v>
      </c>
      <c r="DU31" s="83">
        <v>40615.466999999997</v>
      </c>
      <c r="DV31" s="82">
        <v>270</v>
      </c>
      <c r="DW31" s="83">
        <v>77572.89</v>
      </c>
      <c r="DX31" s="82">
        <v>100</v>
      </c>
      <c r="DY31" s="83">
        <v>31344.3</v>
      </c>
      <c r="DZ31" s="82">
        <v>30</v>
      </c>
      <c r="EA31" s="83">
        <v>10329.39</v>
      </c>
      <c r="EB31" s="82">
        <v>427</v>
      </c>
      <c r="EC31" s="83">
        <v>73021.697</v>
      </c>
      <c r="ED31" s="82">
        <v>5</v>
      </c>
      <c r="EE31" s="83">
        <v>1593.52</v>
      </c>
      <c r="EF31" s="82">
        <v>505</v>
      </c>
      <c r="EG31" s="83">
        <v>129348.17499999999</v>
      </c>
      <c r="EH31" s="82">
        <v>145</v>
      </c>
      <c r="EI31" s="83">
        <v>117741.88500000001</v>
      </c>
      <c r="EJ31" s="82">
        <v>492</v>
      </c>
      <c r="EK31" s="83">
        <v>219134.83199999999</v>
      </c>
      <c r="EL31" s="82">
        <v>40</v>
      </c>
      <c r="EM31" s="83">
        <v>15712.96</v>
      </c>
      <c r="EN31" s="83">
        <v>0</v>
      </c>
      <c r="EO31" s="83">
        <v>0</v>
      </c>
      <c r="EP31" s="83">
        <v>0</v>
      </c>
      <c r="EQ31" s="83">
        <v>0</v>
      </c>
      <c r="ER31" s="83">
        <v>0</v>
      </c>
      <c r="ES31" s="83">
        <v>0</v>
      </c>
      <c r="ET31" s="83">
        <v>8</v>
      </c>
      <c r="EU31" s="83">
        <v>3431.1680000000001</v>
      </c>
      <c r="EV31" s="82">
        <v>9383</v>
      </c>
      <c r="EW31" s="83">
        <v>1995742.486</v>
      </c>
      <c r="EX31" s="82">
        <v>10</v>
      </c>
      <c r="EY31" s="83">
        <v>1764.37</v>
      </c>
      <c r="EZ31" s="82">
        <v>2</v>
      </c>
      <c r="FA31" s="83">
        <v>614.37199999999996</v>
      </c>
      <c r="FB31" s="82">
        <v>12</v>
      </c>
      <c r="FC31" s="83">
        <v>2378.7419999999997</v>
      </c>
      <c r="FD31" s="82">
        <v>772</v>
      </c>
      <c r="FE31" s="83">
        <v>127927.348</v>
      </c>
      <c r="FF31" s="82">
        <v>249</v>
      </c>
      <c r="FG31" s="83">
        <v>84429.426000000007</v>
      </c>
      <c r="FH31" s="82">
        <v>425</v>
      </c>
      <c r="FI31" s="83">
        <v>83189.5</v>
      </c>
      <c r="FJ31" s="82">
        <v>685</v>
      </c>
      <c r="FK31" s="83">
        <v>179846.75</v>
      </c>
      <c r="FL31" s="82">
        <v>10</v>
      </c>
      <c r="FM31" s="83">
        <v>4166.2</v>
      </c>
      <c r="FN31" s="83">
        <v>0</v>
      </c>
      <c r="FO31" s="83">
        <v>0</v>
      </c>
      <c r="FP31" s="83">
        <v>0</v>
      </c>
      <c r="FQ31" s="83">
        <v>0</v>
      </c>
      <c r="FR31" s="82">
        <v>2141</v>
      </c>
      <c r="FS31" s="83">
        <v>479559.22400000005</v>
      </c>
      <c r="FT31" s="82">
        <v>99</v>
      </c>
      <c r="FU31" s="83">
        <v>11604.285</v>
      </c>
      <c r="FV31" s="82">
        <v>25</v>
      </c>
      <c r="FW31" s="83">
        <v>4323.8249999999998</v>
      </c>
      <c r="FX31" s="83">
        <v>15</v>
      </c>
      <c r="FY31" s="83">
        <v>2551.6799999999998</v>
      </c>
      <c r="FZ31" s="82">
        <v>139</v>
      </c>
      <c r="GA31" s="83">
        <v>18479.79</v>
      </c>
      <c r="GB31" s="82">
        <v>84</v>
      </c>
      <c r="GC31" s="83">
        <v>17184.804</v>
      </c>
      <c r="GD31" s="82">
        <v>45</v>
      </c>
      <c r="GE31" s="83">
        <v>9961.380000000001</v>
      </c>
      <c r="GF31" s="82">
        <v>129</v>
      </c>
      <c r="GG31" s="83">
        <v>27146.183999999997</v>
      </c>
      <c r="GH31" s="82">
        <v>37</v>
      </c>
      <c r="GI31" s="83">
        <v>5661.6660000000002</v>
      </c>
      <c r="GJ31" s="82">
        <v>37</v>
      </c>
      <c r="GK31" s="83">
        <v>8465.0079999999998</v>
      </c>
      <c r="GL31" s="82">
        <v>0</v>
      </c>
      <c r="GM31" s="83">
        <v>0</v>
      </c>
      <c r="GN31" s="82">
        <v>37</v>
      </c>
      <c r="GO31" s="83">
        <v>8465.0079999999998</v>
      </c>
    </row>
    <row r="32" spans="1:197"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</sheetData>
  <mergeCells count="122">
    <mergeCell ref="ET11:EU11"/>
    <mergeCell ref="FL11:FM11"/>
    <mergeCell ref="FN11:FO11"/>
    <mergeCell ref="FX11:FY11"/>
    <mergeCell ref="CH11:CI11"/>
    <mergeCell ref="CL11:CM11"/>
    <mergeCell ref="CN11:CO11"/>
    <mergeCell ref="CT11:CU11"/>
    <mergeCell ref="CD11:CE11"/>
    <mergeCell ref="CF11:CG11"/>
    <mergeCell ref="EL11:EM11"/>
    <mergeCell ref="EN11:EO11"/>
    <mergeCell ref="EP11:EQ11"/>
    <mergeCell ref="GN11:GO11"/>
    <mergeCell ref="FR11:FS11"/>
    <mergeCell ref="FT11:FU11"/>
    <mergeCell ref="FV11:FW11"/>
    <mergeCell ref="FZ11:GA11"/>
    <mergeCell ref="GH11:GI11"/>
    <mergeCell ref="DZ11:EA11"/>
    <mergeCell ref="EB11:EC11"/>
    <mergeCell ref="CP11:CQ11"/>
    <mergeCell ref="GJ11:GK11"/>
    <mergeCell ref="GL11:GM11"/>
    <mergeCell ref="DT11:DU11"/>
    <mergeCell ref="DV11:DW11"/>
    <mergeCell ref="DX11:DY11"/>
    <mergeCell ref="EV11:EW11"/>
    <mergeCell ref="EX11:EY11"/>
    <mergeCell ref="FJ11:FK11"/>
    <mergeCell ref="DR11:DS11"/>
    <mergeCell ref="CZ11:DA11"/>
    <mergeCell ref="DF11:DG11"/>
    <mergeCell ref="DH11:DI11"/>
    <mergeCell ref="CV11:CW11"/>
    <mergeCell ref="CX11:CY11"/>
    <mergeCell ref="FP11:FQ11"/>
    <mergeCell ref="BB11:BC11"/>
    <mergeCell ref="BR11:BS11"/>
    <mergeCell ref="BD11:BE11"/>
    <mergeCell ref="BT11:BU11"/>
    <mergeCell ref="BX11:BY11"/>
    <mergeCell ref="BZ11:CA11"/>
    <mergeCell ref="CB11:CC11"/>
    <mergeCell ref="BV11:BW11"/>
    <mergeCell ref="BF11:BG11"/>
    <mergeCell ref="BH11:BI11"/>
    <mergeCell ref="BJ11:BK11"/>
    <mergeCell ref="BP11:BQ11"/>
    <mergeCell ref="BL11:BM11"/>
    <mergeCell ref="BN11:BO11"/>
    <mergeCell ref="GJ10:GO10"/>
    <mergeCell ref="F11:G11"/>
    <mergeCell ref="H11:I11"/>
    <mergeCell ref="N11:O11"/>
    <mergeCell ref="P11:Q11"/>
    <mergeCell ref="R11:S11"/>
    <mergeCell ref="T11:U11"/>
    <mergeCell ref="DB10:DC10"/>
    <mergeCell ref="DD10:EW10"/>
    <mergeCell ref="EX10:FC10"/>
    <mergeCell ref="V11:W11"/>
    <mergeCell ref="AB11:AC11"/>
    <mergeCell ref="AD11:AE11"/>
    <mergeCell ref="AH10:AU10"/>
    <mergeCell ref="AV10:BA10"/>
    <mergeCell ref="BB10:BQ10"/>
    <mergeCell ref="BR10:BY10"/>
    <mergeCell ref="BZ10:CI10"/>
    <mergeCell ref="AB10:AG10"/>
    <mergeCell ref="R10:W10"/>
    <mergeCell ref="X10:Y10"/>
    <mergeCell ref="AF11:AG11"/>
    <mergeCell ref="FD10:FS10"/>
    <mergeCell ref="FT10:GA10"/>
    <mergeCell ref="AX11:AY11"/>
    <mergeCell ref="AZ11:BA11"/>
    <mergeCell ref="A2:N2"/>
    <mergeCell ref="A4:N8"/>
    <mergeCell ref="A10:A12"/>
    <mergeCell ref="B10:B12"/>
    <mergeCell ref="C10:C12"/>
    <mergeCell ref="D10:E11"/>
    <mergeCell ref="F10:O10"/>
    <mergeCell ref="P10:Q10"/>
    <mergeCell ref="Z10:AA10"/>
    <mergeCell ref="X11:Y11"/>
    <mergeCell ref="Z11:AA11"/>
    <mergeCell ref="J11:K11"/>
    <mergeCell ref="L11:M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GH10:GI10"/>
    <mergeCell ref="CJ10:DA10"/>
    <mergeCell ref="FD11:FE11"/>
    <mergeCell ref="CJ11:CK11"/>
    <mergeCell ref="DL11:DM11"/>
    <mergeCell ref="DN11:DO11"/>
    <mergeCell ref="DP11:DQ11"/>
    <mergeCell ref="EZ11:FA11"/>
    <mergeCell ref="FB11:FC11"/>
    <mergeCell ref="DB11:DC11"/>
    <mergeCell ref="DD11:DE11"/>
    <mergeCell ref="DJ11:DK11"/>
    <mergeCell ref="FF11:FG11"/>
    <mergeCell ref="FH11:FI11"/>
    <mergeCell ref="GB10:GG10"/>
    <mergeCell ref="CR11:CS11"/>
    <mergeCell ref="ED11:EE11"/>
    <mergeCell ref="EF11:EG11"/>
    <mergeCell ref="EH11:EI11"/>
    <mergeCell ref="EJ11:EK11"/>
    <mergeCell ref="GF11:GG11"/>
    <mergeCell ref="GB11:GC11"/>
    <mergeCell ref="GD11:GE11"/>
    <mergeCell ref="ER11:ES11"/>
  </mergeCells>
  <conditionalFormatting sqref="G1:G2 D2:O2 C14">
    <cfRule type="cellIs" dxfId="4" priority="7" stopIfTrue="1" operator="lessThan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G41"/>
  <sheetViews>
    <sheetView zoomScaleNormal="100" workbookViewId="0">
      <pane xSplit="1" ySplit="3" topLeftCell="AD4" activePane="bottomRight" state="frozen"/>
      <selection activeCell="G29" activeCellId="18" sqref="CY1:CY1048576 CU1:CU1048576 CS1:CS1048576 CQ1:CQ1048576 CO1:CO1048576 CM1:CM1048576 CK1:CK1048576 CI1:CI1048576 CG1:CG1048576 CE1:CE1048576 BU26 CB26 BT28 BV33 C27 F27 E27 H24 G29"/>
      <selection pane="topRight" activeCell="G29" activeCellId="18" sqref="CY1:CY1048576 CU1:CU1048576 CS1:CS1048576 CQ1:CQ1048576 CO1:CO1048576 CM1:CM1048576 CK1:CK1048576 CI1:CI1048576 CG1:CG1048576 CE1:CE1048576 BU26 CB26 BT28 BV33 C27 F27 E27 H24 G29"/>
      <selection pane="bottomLeft" activeCell="G29" activeCellId="18" sqref="CY1:CY1048576 CU1:CU1048576 CS1:CS1048576 CQ1:CQ1048576 CO1:CO1048576 CM1:CM1048576 CK1:CK1048576 CI1:CI1048576 CG1:CG1048576 CE1:CE1048576 BU26 CB26 BT28 BV33 C27 F27 E27 H24 G29"/>
      <selection pane="bottomRight" activeCell="A13" sqref="A13:XFD13"/>
    </sheetView>
  </sheetViews>
  <sheetFormatPr defaultColWidth="14.42578125" defaultRowHeight="12.75"/>
  <cols>
    <col min="1" max="1" width="12.5703125" style="7" customWidth="1"/>
    <col min="2" max="2" width="18.42578125" style="7" customWidth="1"/>
    <col min="3" max="3" width="21" style="7" customWidth="1"/>
    <col min="4" max="73" width="26" style="7" customWidth="1"/>
    <col min="74" max="74" width="30.7109375" style="7" customWidth="1"/>
    <col min="75" max="75" width="27" style="7" customWidth="1"/>
    <col min="76" max="76" width="14.42578125" style="7" customWidth="1"/>
    <col min="77" max="77" width="16.5703125" style="7" customWidth="1"/>
    <col min="78" max="80" width="14.42578125" style="7" customWidth="1"/>
    <col min="81" max="81" width="17.140625" style="7" customWidth="1"/>
    <col min="82" max="82" width="14.42578125" style="7" customWidth="1"/>
    <col min="83" max="83" width="17.5703125" style="7" customWidth="1"/>
    <col min="84" max="99" width="14.42578125" style="7" customWidth="1"/>
    <col min="100" max="103" width="14.42578125" style="7"/>
    <col min="104" max="104" width="16.85546875" style="7" customWidth="1"/>
    <col min="105" max="106" width="14.42578125" style="7"/>
    <col min="107" max="107" width="21.5703125" style="7" customWidth="1"/>
    <col min="108" max="109" width="14.42578125" style="7"/>
    <col min="110" max="110" width="15.5703125" style="7" customWidth="1"/>
    <col min="111" max="164" width="14.42578125" style="7"/>
    <col min="165" max="165" width="19.140625" style="62" customWidth="1"/>
    <col min="166" max="215" width="14.42578125" style="10"/>
    <col min="216" max="16384" width="14.42578125" style="7"/>
  </cols>
  <sheetData>
    <row r="1" spans="1:215" ht="15">
      <c r="A1" s="9"/>
      <c r="B1" s="9" t="s">
        <v>45</v>
      </c>
      <c r="C1" s="8" t="s">
        <v>46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58"/>
      <c r="FI1" s="57"/>
    </row>
    <row r="2" spans="1:215" ht="15">
      <c r="A2" s="30"/>
      <c r="B2" s="259">
        <v>1</v>
      </c>
      <c r="C2" s="260"/>
      <c r="D2" s="259">
        <v>2</v>
      </c>
      <c r="E2" s="260"/>
      <c r="F2" s="259">
        <v>3</v>
      </c>
      <c r="G2" s="260"/>
      <c r="H2" s="259">
        <v>4</v>
      </c>
      <c r="I2" s="260"/>
      <c r="J2" s="259">
        <v>5</v>
      </c>
      <c r="K2" s="260"/>
      <c r="L2" s="259">
        <v>6</v>
      </c>
      <c r="M2" s="260"/>
      <c r="N2" s="259">
        <v>7</v>
      </c>
      <c r="O2" s="260"/>
      <c r="P2" s="259">
        <v>8</v>
      </c>
      <c r="Q2" s="260"/>
      <c r="R2" s="259">
        <v>9</v>
      </c>
      <c r="S2" s="260"/>
      <c r="T2" s="259">
        <v>10</v>
      </c>
      <c r="U2" s="260"/>
      <c r="V2" s="259">
        <v>11</v>
      </c>
      <c r="W2" s="260"/>
      <c r="X2" s="259">
        <v>12</v>
      </c>
      <c r="Y2" s="260"/>
      <c r="Z2" s="259">
        <v>13</v>
      </c>
      <c r="AA2" s="260"/>
      <c r="AB2" s="259">
        <v>14</v>
      </c>
      <c r="AC2" s="260"/>
      <c r="AD2" s="259">
        <v>15</v>
      </c>
      <c r="AE2" s="260"/>
      <c r="AF2" s="259">
        <v>16</v>
      </c>
      <c r="AG2" s="260"/>
      <c r="AH2" s="259">
        <v>17</v>
      </c>
      <c r="AI2" s="260"/>
      <c r="AJ2" s="259">
        <v>18</v>
      </c>
      <c r="AK2" s="260"/>
      <c r="AL2" s="259">
        <v>19</v>
      </c>
      <c r="AM2" s="260"/>
      <c r="AN2" s="259">
        <v>20</v>
      </c>
      <c r="AO2" s="260"/>
      <c r="AP2" s="259">
        <v>21</v>
      </c>
      <c r="AQ2" s="260"/>
      <c r="AR2" s="259">
        <v>22</v>
      </c>
      <c r="AS2" s="260"/>
      <c r="AT2" s="259">
        <v>23</v>
      </c>
      <c r="AU2" s="260"/>
      <c r="AV2" s="259">
        <v>24</v>
      </c>
      <c r="AW2" s="260"/>
      <c r="AX2" s="259">
        <v>25</v>
      </c>
      <c r="AY2" s="260"/>
      <c r="AZ2" s="259">
        <v>26</v>
      </c>
      <c r="BA2" s="260"/>
      <c r="BB2" s="259">
        <v>27</v>
      </c>
      <c r="BC2" s="260"/>
      <c r="BD2" s="259">
        <v>28</v>
      </c>
      <c r="BE2" s="260"/>
      <c r="BF2" s="259">
        <v>29</v>
      </c>
      <c r="BG2" s="260"/>
      <c r="BH2" s="259">
        <v>30</v>
      </c>
      <c r="BI2" s="260"/>
      <c r="BJ2" s="259">
        <v>31</v>
      </c>
      <c r="BK2" s="260"/>
      <c r="BL2" s="259">
        <v>32</v>
      </c>
      <c r="BM2" s="260"/>
      <c r="BN2" s="259">
        <v>33</v>
      </c>
      <c r="BO2" s="260"/>
      <c r="BP2" s="259">
        <v>34</v>
      </c>
      <c r="BQ2" s="260"/>
      <c r="BR2" s="259">
        <v>35</v>
      </c>
      <c r="BS2" s="260"/>
      <c r="BT2" s="259">
        <v>36</v>
      </c>
      <c r="BU2" s="260"/>
      <c r="BV2" s="259">
        <v>37</v>
      </c>
      <c r="BW2" s="260"/>
      <c r="BX2" s="259">
        <v>38</v>
      </c>
      <c r="BY2" s="260"/>
      <c r="BZ2" s="259">
        <v>39</v>
      </c>
      <c r="CA2" s="260"/>
      <c r="CB2" s="259">
        <v>40</v>
      </c>
      <c r="CC2" s="260"/>
      <c r="CD2" s="259">
        <v>41</v>
      </c>
      <c r="CE2" s="260"/>
      <c r="CF2" s="259">
        <v>42</v>
      </c>
      <c r="CG2" s="260"/>
      <c r="CH2" s="259">
        <v>43</v>
      </c>
      <c r="CI2" s="260"/>
      <c r="CJ2" s="259">
        <v>44</v>
      </c>
      <c r="CK2" s="260"/>
      <c r="CL2" s="259">
        <v>45</v>
      </c>
      <c r="CM2" s="260"/>
      <c r="CN2" s="259">
        <v>46</v>
      </c>
      <c r="CO2" s="260"/>
      <c r="CP2" s="259">
        <v>47</v>
      </c>
      <c r="CQ2" s="260"/>
      <c r="CR2" s="259">
        <v>48</v>
      </c>
      <c r="CS2" s="260"/>
      <c r="CT2" s="259">
        <v>49</v>
      </c>
      <c r="CU2" s="260"/>
      <c r="CV2" s="259">
        <v>50</v>
      </c>
      <c r="CW2" s="260"/>
      <c r="CX2" s="259">
        <v>51</v>
      </c>
      <c r="CY2" s="260"/>
      <c r="CZ2" s="259">
        <v>52</v>
      </c>
      <c r="DA2" s="260"/>
      <c r="DB2" s="259">
        <v>53</v>
      </c>
      <c r="DC2" s="260"/>
      <c r="DD2" s="259">
        <v>54</v>
      </c>
      <c r="DE2" s="260"/>
      <c r="DF2" s="259">
        <v>55</v>
      </c>
      <c r="DG2" s="260"/>
      <c r="DH2" s="259">
        <v>56</v>
      </c>
      <c r="DI2" s="260"/>
      <c r="DJ2" s="259">
        <v>57</v>
      </c>
      <c r="DK2" s="260"/>
      <c r="DL2" s="259">
        <v>58</v>
      </c>
      <c r="DM2" s="260"/>
      <c r="DN2" s="259">
        <v>59</v>
      </c>
      <c r="DO2" s="260"/>
      <c r="DP2" s="259">
        <v>60</v>
      </c>
      <c r="DQ2" s="260"/>
      <c r="DR2" s="259">
        <v>61</v>
      </c>
      <c r="DS2" s="260"/>
      <c r="DT2" s="259">
        <v>62</v>
      </c>
      <c r="DU2" s="260"/>
      <c r="DV2" s="259">
        <v>63</v>
      </c>
      <c r="DW2" s="260"/>
      <c r="DX2" s="259">
        <v>64</v>
      </c>
      <c r="DY2" s="260"/>
      <c r="DZ2" s="259">
        <v>65</v>
      </c>
      <c r="EA2" s="260"/>
      <c r="EB2" s="259">
        <v>66</v>
      </c>
      <c r="EC2" s="260"/>
      <c r="ED2" s="259">
        <v>67</v>
      </c>
      <c r="EE2" s="260"/>
      <c r="EF2" s="259">
        <v>68</v>
      </c>
      <c r="EG2" s="260"/>
      <c r="EH2" s="259">
        <v>69</v>
      </c>
      <c r="EI2" s="260"/>
      <c r="EJ2" s="259">
        <v>70</v>
      </c>
      <c r="EK2" s="260"/>
      <c r="EL2" s="259">
        <v>71</v>
      </c>
      <c r="EM2" s="260"/>
      <c r="EN2" s="259">
        <v>72</v>
      </c>
      <c r="EO2" s="260"/>
      <c r="EP2" s="259">
        <v>73</v>
      </c>
      <c r="EQ2" s="260"/>
      <c r="ER2" s="259">
        <v>74</v>
      </c>
      <c r="ES2" s="260"/>
      <c r="ET2" s="259">
        <v>75</v>
      </c>
      <c r="EU2" s="260"/>
      <c r="EV2" s="259">
        <v>76</v>
      </c>
      <c r="EW2" s="260"/>
      <c r="EX2" s="259">
        <v>77</v>
      </c>
      <c r="EY2" s="260"/>
      <c r="EZ2" s="259">
        <v>78</v>
      </c>
      <c r="FA2" s="260"/>
      <c r="FB2" s="259">
        <v>79</v>
      </c>
      <c r="FC2" s="260"/>
      <c r="FD2" s="259">
        <v>80</v>
      </c>
      <c r="FE2" s="260"/>
      <c r="FF2" s="259">
        <v>81</v>
      </c>
      <c r="FG2" s="260"/>
      <c r="FH2" s="31" t="s">
        <v>47</v>
      </c>
      <c r="FI2" s="57" t="s">
        <v>48</v>
      </c>
    </row>
    <row r="3" spans="1:215" ht="15">
      <c r="A3" s="9" t="s">
        <v>49</v>
      </c>
      <c r="B3" s="56" t="s">
        <v>50</v>
      </c>
      <c r="C3" s="11" t="s">
        <v>51</v>
      </c>
      <c r="D3" s="56" t="s">
        <v>50</v>
      </c>
      <c r="E3" s="11" t="s">
        <v>51</v>
      </c>
      <c r="F3" s="56" t="s">
        <v>50</v>
      </c>
      <c r="G3" s="11" t="s">
        <v>51</v>
      </c>
      <c r="H3" s="56" t="s">
        <v>50</v>
      </c>
      <c r="I3" s="11" t="s">
        <v>51</v>
      </c>
      <c r="J3" s="56" t="s">
        <v>50</v>
      </c>
      <c r="K3" s="11" t="s">
        <v>51</v>
      </c>
      <c r="L3" s="56" t="s">
        <v>50</v>
      </c>
      <c r="M3" s="11" t="s">
        <v>51</v>
      </c>
      <c r="N3" s="56" t="s">
        <v>50</v>
      </c>
      <c r="O3" s="11" t="s">
        <v>51</v>
      </c>
      <c r="P3" s="56" t="s">
        <v>50</v>
      </c>
      <c r="Q3" s="11" t="s">
        <v>51</v>
      </c>
      <c r="R3" s="56" t="s">
        <v>50</v>
      </c>
      <c r="S3" s="11" t="s">
        <v>51</v>
      </c>
      <c r="T3" s="56" t="s">
        <v>50</v>
      </c>
      <c r="U3" s="11" t="s">
        <v>51</v>
      </c>
      <c r="V3" s="56" t="s">
        <v>50</v>
      </c>
      <c r="W3" s="11" t="s">
        <v>51</v>
      </c>
      <c r="X3" s="56" t="s">
        <v>50</v>
      </c>
      <c r="Y3" s="11" t="s">
        <v>51</v>
      </c>
      <c r="Z3" s="56" t="s">
        <v>50</v>
      </c>
      <c r="AA3" s="11" t="s">
        <v>51</v>
      </c>
      <c r="AB3" s="56" t="s">
        <v>50</v>
      </c>
      <c r="AC3" s="11" t="s">
        <v>51</v>
      </c>
      <c r="AD3" s="56" t="s">
        <v>50</v>
      </c>
      <c r="AE3" s="11" t="s">
        <v>51</v>
      </c>
      <c r="AF3" s="56" t="s">
        <v>50</v>
      </c>
      <c r="AG3" s="11" t="s">
        <v>51</v>
      </c>
      <c r="AH3" s="56" t="s">
        <v>50</v>
      </c>
      <c r="AI3" s="11" t="s">
        <v>52</v>
      </c>
      <c r="AJ3" s="56" t="s">
        <v>50</v>
      </c>
      <c r="AK3" s="11" t="s">
        <v>51</v>
      </c>
      <c r="AL3" s="56" t="s">
        <v>50</v>
      </c>
      <c r="AM3" s="11" t="s">
        <v>51</v>
      </c>
      <c r="AN3" s="56" t="s">
        <v>50</v>
      </c>
      <c r="AO3" s="11" t="s">
        <v>51</v>
      </c>
      <c r="AP3" s="56" t="s">
        <v>50</v>
      </c>
      <c r="AQ3" s="11" t="s">
        <v>51</v>
      </c>
      <c r="AR3" s="56" t="s">
        <v>50</v>
      </c>
      <c r="AS3" s="11" t="s">
        <v>51</v>
      </c>
      <c r="AT3" s="56" t="s">
        <v>50</v>
      </c>
      <c r="AU3" s="11" t="s">
        <v>51</v>
      </c>
      <c r="AV3" s="56" t="s">
        <v>50</v>
      </c>
      <c r="AW3" s="11" t="s">
        <v>51</v>
      </c>
      <c r="AX3" s="56" t="s">
        <v>50</v>
      </c>
      <c r="AY3" s="11" t="s">
        <v>51</v>
      </c>
      <c r="AZ3" s="56" t="s">
        <v>50</v>
      </c>
      <c r="BA3" s="11" t="s">
        <v>52</v>
      </c>
      <c r="BB3" s="56" t="s">
        <v>50</v>
      </c>
      <c r="BC3" s="11" t="s">
        <v>52</v>
      </c>
      <c r="BD3" s="56" t="s">
        <v>50</v>
      </c>
      <c r="BE3" s="11" t="s">
        <v>51</v>
      </c>
      <c r="BF3" s="56" t="s">
        <v>50</v>
      </c>
      <c r="BG3" s="11" t="s">
        <v>51</v>
      </c>
      <c r="BH3" s="56" t="s">
        <v>50</v>
      </c>
      <c r="BI3" s="11" t="s">
        <v>51</v>
      </c>
      <c r="BJ3" s="56" t="s">
        <v>50</v>
      </c>
      <c r="BK3" s="11" t="s">
        <v>51</v>
      </c>
      <c r="BL3" s="56" t="s">
        <v>50</v>
      </c>
      <c r="BM3" s="11" t="s">
        <v>51</v>
      </c>
      <c r="BN3" s="56" t="s">
        <v>50</v>
      </c>
      <c r="BO3" s="11" t="s">
        <v>51</v>
      </c>
      <c r="BP3" s="56" t="s">
        <v>50</v>
      </c>
      <c r="BQ3" s="11" t="s">
        <v>51</v>
      </c>
      <c r="BR3" s="56" t="s">
        <v>50</v>
      </c>
      <c r="BS3" s="11" t="s">
        <v>51</v>
      </c>
      <c r="BT3" s="56" t="s">
        <v>50</v>
      </c>
      <c r="BU3" s="11" t="s">
        <v>51</v>
      </c>
      <c r="BV3" s="56" t="s">
        <v>50</v>
      </c>
      <c r="BW3" s="11" t="s">
        <v>51</v>
      </c>
      <c r="BX3" s="56" t="s">
        <v>50</v>
      </c>
      <c r="BY3" s="11" t="s">
        <v>51</v>
      </c>
      <c r="BZ3" s="56" t="s">
        <v>50</v>
      </c>
      <c r="CA3" s="11" t="s">
        <v>51</v>
      </c>
      <c r="CB3" s="56" t="s">
        <v>50</v>
      </c>
      <c r="CC3" s="11" t="s">
        <v>51</v>
      </c>
      <c r="CD3" s="56" t="s">
        <v>50</v>
      </c>
      <c r="CE3" s="11" t="s">
        <v>51</v>
      </c>
      <c r="CF3" s="56" t="s">
        <v>50</v>
      </c>
      <c r="CG3" s="11" t="s">
        <v>51</v>
      </c>
      <c r="CH3" s="56" t="s">
        <v>50</v>
      </c>
      <c r="CI3" s="11" t="s">
        <v>51</v>
      </c>
      <c r="CJ3" s="56" t="s">
        <v>50</v>
      </c>
      <c r="CK3" s="11" t="s">
        <v>51</v>
      </c>
      <c r="CL3" s="56" t="s">
        <v>50</v>
      </c>
      <c r="CM3" s="11" t="s">
        <v>51</v>
      </c>
      <c r="CN3" s="56" t="s">
        <v>50</v>
      </c>
      <c r="CO3" s="11" t="s">
        <v>51</v>
      </c>
      <c r="CP3" s="56" t="s">
        <v>50</v>
      </c>
      <c r="CQ3" s="11" t="s">
        <v>51</v>
      </c>
      <c r="CR3" s="56" t="s">
        <v>50</v>
      </c>
      <c r="CS3" s="11" t="s">
        <v>51</v>
      </c>
      <c r="CT3" s="56" t="s">
        <v>50</v>
      </c>
      <c r="CU3" s="11" t="s">
        <v>51</v>
      </c>
      <c r="CV3" s="56" t="s">
        <v>50</v>
      </c>
      <c r="CW3" s="11" t="s">
        <v>51</v>
      </c>
      <c r="CX3" s="56" t="s">
        <v>50</v>
      </c>
      <c r="CY3" s="11" t="s">
        <v>51</v>
      </c>
      <c r="CZ3" s="56" t="s">
        <v>50</v>
      </c>
      <c r="DA3" s="11" t="s">
        <v>51</v>
      </c>
      <c r="DB3" s="56" t="s">
        <v>50</v>
      </c>
      <c r="DC3" s="11" t="s">
        <v>51</v>
      </c>
      <c r="DD3" s="56" t="s">
        <v>50</v>
      </c>
      <c r="DE3" s="11" t="s">
        <v>52</v>
      </c>
      <c r="DF3" s="56" t="s">
        <v>50</v>
      </c>
      <c r="DG3" s="11" t="s">
        <v>53</v>
      </c>
      <c r="DH3" s="56" t="s">
        <v>50</v>
      </c>
      <c r="DI3" s="11" t="s">
        <v>53</v>
      </c>
      <c r="DJ3" s="56" t="s">
        <v>50</v>
      </c>
      <c r="DK3" s="11" t="s">
        <v>53</v>
      </c>
      <c r="DL3" s="56" t="s">
        <v>50</v>
      </c>
      <c r="DM3" s="11" t="s">
        <v>53</v>
      </c>
      <c r="DN3" s="56" t="s">
        <v>50</v>
      </c>
      <c r="DO3" s="11" t="s">
        <v>53</v>
      </c>
      <c r="DP3" s="56" t="s">
        <v>50</v>
      </c>
      <c r="DQ3" s="11" t="s">
        <v>53</v>
      </c>
      <c r="DR3" s="56" t="s">
        <v>50</v>
      </c>
      <c r="DS3" s="11" t="s">
        <v>53</v>
      </c>
      <c r="DT3" s="56" t="s">
        <v>50</v>
      </c>
      <c r="DU3" s="11" t="s">
        <v>53</v>
      </c>
      <c r="DV3" s="56" t="s">
        <v>50</v>
      </c>
      <c r="DW3" s="11" t="s">
        <v>53</v>
      </c>
      <c r="DX3" s="56" t="s">
        <v>50</v>
      </c>
      <c r="DY3" s="11" t="s">
        <v>53</v>
      </c>
      <c r="DZ3" s="56" t="s">
        <v>50</v>
      </c>
      <c r="EA3" s="11" t="s">
        <v>53</v>
      </c>
      <c r="EB3" s="56" t="s">
        <v>50</v>
      </c>
      <c r="EC3" s="11" t="s">
        <v>53</v>
      </c>
      <c r="ED3" s="56" t="s">
        <v>50</v>
      </c>
      <c r="EE3" s="11" t="s">
        <v>53</v>
      </c>
      <c r="EF3" s="56" t="s">
        <v>50</v>
      </c>
      <c r="EG3" s="11" t="s">
        <v>53</v>
      </c>
      <c r="EH3" s="56" t="s">
        <v>50</v>
      </c>
      <c r="EI3" s="11" t="s">
        <v>53</v>
      </c>
      <c r="EJ3" s="56" t="s">
        <v>50</v>
      </c>
      <c r="EK3" s="11" t="s">
        <v>53</v>
      </c>
      <c r="EL3" s="56" t="s">
        <v>50</v>
      </c>
      <c r="EM3" s="11" t="s">
        <v>53</v>
      </c>
      <c r="EN3" s="56" t="s">
        <v>50</v>
      </c>
      <c r="EO3" s="11" t="s">
        <v>53</v>
      </c>
      <c r="EP3" s="56" t="s">
        <v>50</v>
      </c>
      <c r="EQ3" s="11" t="s">
        <v>53</v>
      </c>
      <c r="ER3" s="56" t="s">
        <v>50</v>
      </c>
      <c r="ES3" s="11" t="s">
        <v>53</v>
      </c>
      <c r="ET3" s="56" t="s">
        <v>50</v>
      </c>
      <c r="EU3" s="11" t="s">
        <v>53</v>
      </c>
      <c r="EV3" s="56" t="s">
        <v>50</v>
      </c>
      <c r="EW3" s="11" t="s">
        <v>53</v>
      </c>
      <c r="EX3" s="56" t="s">
        <v>50</v>
      </c>
      <c r="EY3" s="11" t="s">
        <v>53</v>
      </c>
      <c r="EZ3" s="56" t="s">
        <v>50</v>
      </c>
      <c r="FA3" s="11" t="s">
        <v>53</v>
      </c>
      <c r="FB3" s="56" t="s">
        <v>50</v>
      </c>
      <c r="FC3" s="11" t="s">
        <v>53</v>
      </c>
      <c r="FD3" s="56" t="s">
        <v>50</v>
      </c>
      <c r="FE3" s="11" t="s">
        <v>53</v>
      </c>
      <c r="FF3" s="56" t="s">
        <v>50</v>
      </c>
      <c r="FG3" s="11" t="s">
        <v>53</v>
      </c>
      <c r="FH3" s="58"/>
      <c r="FI3" s="154"/>
    </row>
    <row r="4" spans="1:215" s="39" customFormat="1" ht="15">
      <c r="A4" s="37">
        <v>630036</v>
      </c>
      <c r="B4" s="288">
        <v>1</v>
      </c>
      <c r="C4" s="289">
        <v>158.727</v>
      </c>
      <c r="D4" s="183"/>
      <c r="E4" s="184"/>
      <c r="F4" s="183"/>
      <c r="G4" s="184"/>
      <c r="H4" s="183"/>
      <c r="I4" s="184"/>
      <c r="J4" s="172"/>
      <c r="K4" s="173"/>
      <c r="L4" s="172"/>
      <c r="M4" s="173"/>
      <c r="N4" s="172"/>
      <c r="O4" s="173"/>
      <c r="P4" s="183"/>
      <c r="Q4" s="184"/>
      <c r="R4" s="183"/>
      <c r="S4" s="184"/>
      <c r="T4" s="183"/>
      <c r="U4" s="184"/>
      <c r="V4" s="172"/>
      <c r="W4" s="173"/>
      <c r="X4" s="183"/>
      <c r="Y4" s="184"/>
      <c r="Z4" s="183"/>
      <c r="AA4" s="184"/>
      <c r="AB4" s="183"/>
      <c r="AC4" s="184"/>
      <c r="AD4" s="183"/>
      <c r="AE4" s="184"/>
      <c r="AF4" s="183"/>
      <c r="AG4" s="184"/>
      <c r="AH4" s="183"/>
      <c r="AI4" s="184"/>
      <c r="AJ4" s="183"/>
      <c r="AK4" s="184"/>
      <c r="AL4" s="183"/>
      <c r="AM4" s="184"/>
      <c r="AN4" s="183"/>
      <c r="AO4" s="184"/>
      <c r="AP4" s="172"/>
      <c r="AQ4" s="173"/>
      <c r="AR4" s="183"/>
      <c r="AS4" s="184"/>
      <c r="AT4" s="183"/>
      <c r="AU4" s="184"/>
      <c r="AV4" s="183"/>
      <c r="AW4" s="184"/>
      <c r="AX4" s="183"/>
      <c r="AY4" s="184"/>
      <c r="AZ4" s="183"/>
      <c r="BA4" s="184"/>
      <c r="BB4" s="183"/>
      <c r="BC4" s="184"/>
      <c r="BD4" s="183"/>
      <c r="BE4" s="184"/>
      <c r="BF4" s="172"/>
      <c r="BG4" s="173"/>
      <c r="BH4" s="172"/>
      <c r="BI4" s="173"/>
      <c r="BJ4" s="172"/>
      <c r="BK4" s="173"/>
      <c r="BL4" s="183"/>
      <c r="BM4" s="184"/>
      <c r="BN4" s="183"/>
      <c r="BO4" s="184"/>
      <c r="BP4" s="183"/>
      <c r="BQ4" s="184"/>
      <c r="BR4" s="172"/>
      <c r="BS4" s="173"/>
      <c r="BT4" s="183"/>
      <c r="BU4" s="184"/>
      <c r="BV4" s="183"/>
      <c r="BW4" s="184"/>
      <c r="BX4" s="183"/>
      <c r="BY4" s="184"/>
      <c r="BZ4" s="183"/>
      <c r="CA4" s="184"/>
      <c r="CB4" s="183"/>
      <c r="CC4" s="184"/>
      <c r="CD4" s="183"/>
      <c r="CE4" s="184"/>
      <c r="CF4" s="183"/>
      <c r="CG4" s="184"/>
      <c r="CH4" s="183"/>
      <c r="CI4" s="184"/>
      <c r="CJ4" s="183"/>
      <c r="CK4" s="184"/>
      <c r="CL4" s="183"/>
      <c r="CM4" s="184"/>
      <c r="CN4" s="183"/>
      <c r="CO4" s="184"/>
      <c r="CP4" s="183"/>
      <c r="CQ4" s="184"/>
      <c r="CR4" s="183"/>
      <c r="CS4" s="184"/>
      <c r="CT4" s="183"/>
      <c r="CU4" s="184"/>
      <c r="CV4" s="183"/>
      <c r="CW4" s="184"/>
      <c r="CX4" s="183"/>
      <c r="CY4" s="184"/>
      <c r="CZ4" s="183"/>
      <c r="DA4" s="184"/>
      <c r="DB4" s="183"/>
      <c r="DC4" s="184"/>
      <c r="DD4" s="183"/>
      <c r="DE4" s="184"/>
      <c r="DF4" s="172"/>
      <c r="DG4" s="173"/>
      <c r="DH4" s="183"/>
      <c r="DI4" s="184"/>
      <c r="DJ4" s="183"/>
      <c r="DK4" s="184"/>
      <c r="DL4" s="183"/>
      <c r="DM4" s="184"/>
      <c r="DN4" s="183"/>
      <c r="DO4" s="184"/>
      <c r="DP4" s="183"/>
      <c r="DQ4" s="184"/>
      <c r="DR4" s="183"/>
      <c r="DS4" s="184"/>
      <c r="DT4" s="183"/>
      <c r="DU4" s="184"/>
      <c r="DV4" s="183"/>
      <c r="DW4" s="184"/>
      <c r="DX4" s="183"/>
      <c r="DY4" s="184"/>
      <c r="DZ4" s="183"/>
      <c r="EA4" s="184"/>
      <c r="EB4" s="172"/>
      <c r="EC4" s="173"/>
      <c r="ED4" s="172"/>
      <c r="EE4" s="173"/>
      <c r="EF4" s="172"/>
      <c r="EG4" s="173"/>
      <c r="EH4" s="172"/>
      <c r="EI4" s="173"/>
      <c r="EJ4" s="172"/>
      <c r="EK4" s="173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93">
        <f>B4+D4+F4+H4+J4+L4+N4+P4+R4+T4+V4+X4+Z4+AB4+AD4+AF4+AH4+AJ4+AL4+AN4+AP4+AR4+AT4+AV4+AX4+AZ4+BB4+BD4+BF4+BH4+BJ4+BL4+BN4+BP4+BR4+BT4+BV4+BX4+BZ4+CB4+CD4+CF4+CH4+CJ4+CL4+CN4+CP4+CR4+CT4+CV4+CX4+CZ4+DB4+DD4+DF4+DH4+DJ4+DL4+DN4+DP4+DR4+DT4+DV4+DX4+DZ4+EB4+ED4+EF4+EH4+EJ4+EL4+EN4+EP4+ER4+ET4+EV4+EX4+EZ4+FB4+FD4+FF4</f>
        <v>1</v>
      </c>
      <c r="FI4" s="155">
        <f>C4+E4+G4+I4+K4+M4+O4+Q4+S4+U4+W4+Y4+AA4+AC4+AE4+AG4+AI4+AK4+AM4+AO4+AQ4+AS4+AU4+AW4+AY4+BA4+BC4+BE4+BG4+BI4+BK4+BM4+BO4+BQ4+BS4+BU4+BW4+BY4+CA4+CC4+CE4+CG4+CI4+CK4+CM4+CO4+CQ4+CS4+CU4+CW4+CY4+DA4+DC4+DE4+DG4+DI4+DK4+DM4+DO4+DQ4+DS4+DU4+DW4+DY4+EA4+EC4+EE4+EG4+EI4+EK4+EM4+EO4+EQ4+ES4+EU4+EW4+EY4+FA4+FC4+FE4+FG4</f>
        <v>158.727</v>
      </c>
      <c r="FM4" s="69"/>
      <c r="FN4" s="176"/>
    </row>
    <row r="5" spans="1:215" s="39" customFormat="1" ht="15">
      <c r="A5" s="37">
        <v>630044</v>
      </c>
      <c r="B5" s="180"/>
      <c r="C5" s="181"/>
      <c r="D5" s="180"/>
      <c r="E5" s="181"/>
      <c r="F5" s="180"/>
      <c r="G5" s="181"/>
      <c r="H5" s="180"/>
      <c r="I5" s="181"/>
      <c r="J5" s="174"/>
      <c r="K5" s="175"/>
      <c r="L5" s="174"/>
      <c r="M5" s="175"/>
      <c r="N5" s="174"/>
      <c r="O5" s="175"/>
      <c r="P5" s="180"/>
      <c r="Q5" s="181"/>
      <c r="R5" s="180"/>
      <c r="S5" s="181"/>
      <c r="T5" s="180"/>
      <c r="U5" s="181"/>
      <c r="V5" s="174"/>
      <c r="W5" s="175"/>
      <c r="X5" s="180"/>
      <c r="Y5" s="181"/>
      <c r="Z5" s="180"/>
      <c r="AA5" s="181"/>
      <c r="AB5" s="180"/>
      <c r="AC5" s="181"/>
      <c r="AD5" s="180"/>
      <c r="AE5" s="181"/>
      <c r="AF5" s="180"/>
      <c r="AG5" s="181"/>
      <c r="AH5" s="180"/>
      <c r="AI5" s="181"/>
      <c r="AJ5" s="180"/>
      <c r="AK5" s="181"/>
      <c r="AL5" s="180"/>
      <c r="AM5" s="181"/>
      <c r="AN5" s="180"/>
      <c r="AO5" s="181"/>
      <c r="AP5" s="174"/>
      <c r="AQ5" s="175"/>
      <c r="AR5" s="180"/>
      <c r="AS5" s="181"/>
      <c r="AT5" s="180"/>
      <c r="AU5" s="181"/>
      <c r="AV5" s="180"/>
      <c r="AW5" s="181"/>
      <c r="AX5" s="180"/>
      <c r="AY5" s="181"/>
      <c r="AZ5" s="180"/>
      <c r="BA5" s="181"/>
      <c r="BB5" s="180"/>
      <c r="BC5" s="181"/>
      <c r="BD5" s="180"/>
      <c r="BE5" s="181"/>
      <c r="BF5" s="174"/>
      <c r="BG5" s="175"/>
      <c r="BH5" s="174"/>
      <c r="BI5" s="175"/>
      <c r="BJ5" s="174"/>
      <c r="BK5" s="175"/>
      <c r="BL5" s="180"/>
      <c r="BM5" s="181"/>
      <c r="BN5" s="180"/>
      <c r="BO5" s="181"/>
      <c r="BP5" s="180"/>
      <c r="BQ5" s="181"/>
      <c r="BR5" s="174"/>
      <c r="BS5" s="175"/>
      <c r="BT5" s="180"/>
      <c r="BU5" s="181"/>
      <c r="BV5" s="180"/>
      <c r="BW5" s="181"/>
      <c r="BX5" s="180"/>
      <c r="BY5" s="181"/>
      <c r="BZ5" s="180"/>
      <c r="CA5" s="181"/>
      <c r="CB5" s="180"/>
      <c r="CC5" s="181"/>
      <c r="CD5" s="180"/>
      <c r="CE5" s="181"/>
      <c r="CF5" s="180"/>
      <c r="CG5" s="181"/>
      <c r="CH5" s="180"/>
      <c r="CI5" s="181"/>
      <c r="CJ5" s="180"/>
      <c r="CK5" s="181"/>
      <c r="CL5" s="180"/>
      <c r="CM5" s="181"/>
      <c r="CN5" s="180"/>
      <c r="CO5" s="181"/>
      <c r="CP5" s="180"/>
      <c r="CQ5" s="181"/>
      <c r="CR5" s="180"/>
      <c r="CS5" s="181"/>
      <c r="CT5" s="180"/>
      <c r="CU5" s="181"/>
      <c r="CV5" s="180"/>
      <c r="CW5" s="181"/>
      <c r="CX5" s="180"/>
      <c r="CY5" s="181"/>
      <c r="CZ5" s="180"/>
      <c r="DA5" s="181"/>
      <c r="DB5" s="180"/>
      <c r="DC5" s="181"/>
      <c r="DD5" s="180"/>
      <c r="DE5" s="181"/>
      <c r="DF5" s="174"/>
      <c r="DG5" s="175"/>
      <c r="DH5" s="180"/>
      <c r="DI5" s="181"/>
      <c r="DJ5" s="180"/>
      <c r="DK5" s="181"/>
      <c r="DL5" s="180"/>
      <c r="DM5" s="181"/>
      <c r="DN5" s="180"/>
      <c r="DO5" s="181"/>
      <c r="DP5" s="180"/>
      <c r="DQ5" s="181"/>
      <c r="DR5" s="180"/>
      <c r="DS5" s="181"/>
      <c r="DT5" s="180"/>
      <c r="DU5" s="181"/>
      <c r="DV5" s="180"/>
      <c r="DW5" s="181"/>
      <c r="DX5" s="180"/>
      <c r="DY5" s="181"/>
      <c r="DZ5" s="180"/>
      <c r="EA5" s="181"/>
      <c r="EB5" s="174"/>
      <c r="EC5" s="175"/>
      <c r="ED5" s="174"/>
      <c r="EE5" s="175"/>
      <c r="EF5" s="174"/>
      <c r="EG5" s="175"/>
      <c r="EH5" s="174"/>
      <c r="EI5" s="175"/>
      <c r="EJ5" s="174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93">
        <f t="shared" ref="FH5:FH21" si="0">B5+D5+F5+H5+J5+L5+N5+P5+R5+T5+V5+X5+Z5+AB5+AD5+AF5+AH5+AJ5+AL5+AN5+AP5+AR5+AT5+AV5+AX5+AZ5+BB5+BD5+BF5+BH5+BJ5+BL5+BN5+BP5+BR5+BT5+BV5+BX5+BZ5+CB5+CD5+CF5+CH5+CJ5+CL5+CN5+CP5+CR5+CT5+CV5+CX5+CZ5+DB5+DD5+DF5+DH5+DJ5+DL5+DN5+DP5+DR5+DT5+DV5+DX5+DZ5+EB5+ED5+EF5+EH5+EJ5+EL5+EN5+EP5+ER5+ET5+EV5+EX5+EZ5+FB5+FD5+FF5</f>
        <v>0</v>
      </c>
      <c r="FI5" s="155">
        <f t="shared" ref="FI5:FI21" si="1">C5+E5+G5+I5+K5+M5+O5+Q5+S5+U5+W5+Y5+AA5+AC5+AE5+AG5+AI5+AK5+AM5+AO5+AQ5+AS5+AU5+AW5+AY5+BA5+BC5+BE5+BG5+BI5+BK5+BM5+BO5+BQ5+BS5+BU5+BW5+BY5+CA5+CC5+CE5+CG5+CI5+CK5+CM5+CO5+CQ5+CS5+CU5+CW5+CY5+DA5+DC5+DE5+DG5+DI5+DK5+DM5+DO5+DQ5+DS5+DU5+DW5+DY5+EA5+EC5+EE5+EG5+EI5+EK5+EM5+EO5+EQ5+ES5+EU5+EW5+EY5+FA5+FC5+FE5+FG5</f>
        <v>0</v>
      </c>
      <c r="FM5" s="69"/>
      <c r="FN5" s="176"/>
    </row>
    <row r="6" spans="1:215" s="39" customFormat="1" ht="15">
      <c r="A6" s="37">
        <v>630047</v>
      </c>
      <c r="B6" s="180"/>
      <c r="C6" s="181"/>
      <c r="D6" s="180"/>
      <c r="E6" s="181"/>
      <c r="F6" s="180"/>
      <c r="G6" s="181"/>
      <c r="H6" s="180"/>
      <c r="I6" s="181"/>
      <c r="J6" s="174"/>
      <c r="K6" s="175"/>
      <c r="L6" s="174"/>
      <c r="M6" s="175"/>
      <c r="N6" s="174"/>
      <c r="O6" s="175"/>
      <c r="P6" s="180"/>
      <c r="Q6" s="181"/>
      <c r="R6" s="180"/>
      <c r="S6" s="181"/>
      <c r="T6" s="180"/>
      <c r="U6" s="181"/>
      <c r="V6" s="174"/>
      <c r="W6" s="175"/>
      <c r="X6" s="180">
        <v>1</v>
      </c>
      <c r="Y6" s="181">
        <v>200.03700000000001</v>
      </c>
      <c r="Z6" s="180"/>
      <c r="AA6" s="181"/>
      <c r="AB6" s="180"/>
      <c r="AC6" s="181"/>
      <c r="AD6" s="180"/>
      <c r="AE6" s="181"/>
      <c r="AF6" s="180"/>
      <c r="AG6" s="181"/>
      <c r="AH6" s="180"/>
      <c r="AI6" s="181"/>
      <c r="AJ6" s="180"/>
      <c r="AK6" s="181"/>
      <c r="AL6" s="180"/>
      <c r="AM6" s="181"/>
      <c r="AN6" s="180"/>
      <c r="AO6" s="181"/>
      <c r="AP6" s="174"/>
      <c r="AQ6" s="175"/>
      <c r="AR6" s="180"/>
      <c r="AS6" s="181"/>
      <c r="AT6" s="180"/>
      <c r="AU6" s="181"/>
      <c r="AV6" s="180"/>
      <c r="AW6" s="181"/>
      <c r="AX6" s="180"/>
      <c r="AY6" s="181"/>
      <c r="AZ6" s="180"/>
      <c r="BA6" s="181"/>
      <c r="BB6" s="180"/>
      <c r="BC6" s="181"/>
      <c r="BD6" s="180"/>
      <c r="BE6" s="181"/>
      <c r="BF6" s="174"/>
      <c r="BG6" s="175"/>
      <c r="BH6" s="174"/>
      <c r="BI6" s="175"/>
      <c r="BJ6" s="174"/>
      <c r="BK6" s="175"/>
      <c r="BL6" s="180"/>
      <c r="BM6" s="181"/>
      <c r="BN6" s="180"/>
      <c r="BO6" s="181"/>
      <c r="BP6" s="180"/>
      <c r="BQ6" s="181"/>
      <c r="BR6" s="174"/>
      <c r="BS6" s="175"/>
      <c r="BT6" s="180"/>
      <c r="BU6" s="181"/>
      <c r="BV6" s="180"/>
      <c r="BW6" s="181"/>
      <c r="BX6" s="180"/>
      <c r="BY6" s="181"/>
      <c r="BZ6" s="180"/>
      <c r="CA6" s="181"/>
      <c r="CB6" s="180"/>
      <c r="CC6" s="181"/>
      <c r="CD6" s="180"/>
      <c r="CE6" s="181"/>
      <c r="CF6" s="180"/>
      <c r="CG6" s="181"/>
      <c r="CH6" s="180">
        <v>26</v>
      </c>
      <c r="CI6" s="181">
        <v>5177.2240000000002</v>
      </c>
      <c r="CJ6" s="180">
        <v>7</v>
      </c>
      <c r="CK6" s="181">
        <v>1610.847</v>
      </c>
      <c r="CL6" s="180">
        <v>3</v>
      </c>
      <c r="CM6" s="181">
        <v>782.51099999999997</v>
      </c>
      <c r="CN6" s="180">
        <v>11</v>
      </c>
      <c r="CO6" s="181">
        <v>1627.692</v>
      </c>
      <c r="CP6" s="180">
        <v>3</v>
      </c>
      <c r="CQ6" s="181">
        <v>537.03899999999999</v>
      </c>
      <c r="CR6" s="180">
        <v>1</v>
      </c>
      <c r="CS6" s="181">
        <v>222.876</v>
      </c>
      <c r="CT6" s="180">
        <v>6</v>
      </c>
      <c r="CU6" s="181">
        <v>821.89200000000005</v>
      </c>
      <c r="CV6" s="180">
        <v>4</v>
      </c>
      <c r="CW6" s="181">
        <v>650.55999999999995</v>
      </c>
      <c r="CX6" s="180"/>
      <c r="CY6" s="181"/>
      <c r="CZ6" s="180"/>
      <c r="DA6" s="181"/>
      <c r="DB6" s="180"/>
      <c r="DC6" s="181"/>
      <c r="DD6" s="180"/>
      <c r="DE6" s="181"/>
      <c r="DF6" s="292">
        <v>3</v>
      </c>
      <c r="DG6" s="293">
        <v>513.03300000000002</v>
      </c>
      <c r="DH6" s="180"/>
      <c r="DI6" s="181"/>
      <c r="DJ6" s="292">
        <v>2</v>
      </c>
      <c r="DK6" s="293">
        <v>512.27</v>
      </c>
      <c r="DL6" s="292">
        <v>1</v>
      </c>
      <c r="DM6" s="293">
        <v>812.01300000000003</v>
      </c>
      <c r="DN6" s="180"/>
      <c r="DO6" s="181"/>
      <c r="DP6" s="180"/>
      <c r="DQ6" s="181"/>
      <c r="DR6" s="180"/>
      <c r="DS6" s="181"/>
      <c r="DT6" s="180"/>
      <c r="DU6" s="181"/>
      <c r="DV6" s="180"/>
      <c r="DW6" s="181"/>
      <c r="DX6" s="180"/>
      <c r="DY6" s="181"/>
      <c r="DZ6" s="180"/>
      <c r="EA6" s="181"/>
      <c r="EB6" s="174"/>
      <c r="EC6" s="175"/>
      <c r="ED6" s="292">
        <v>1</v>
      </c>
      <c r="EE6" s="293">
        <v>165.709</v>
      </c>
      <c r="EF6" s="174"/>
      <c r="EG6" s="175"/>
      <c r="EH6" s="174"/>
      <c r="EI6" s="175"/>
      <c r="EJ6" s="292">
        <v>1</v>
      </c>
      <c r="EK6" s="293">
        <v>262.55</v>
      </c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93">
        <f t="shared" si="0"/>
        <v>70</v>
      </c>
      <c r="FI6" s="155">
        <f t="shared" si="1"/>
        <v>13896.253000000002</v>
      </c>
      <c r="FM6" s="69"/>
      <c r="FN6" s="176"/>
    </row>
    <row r="7" spans="1:215" s="39" customFormat="1" ht="15">
      <c r="A7" s="37">
        <v>630048</v>
      </c>
      <c r="B7" s="180"/>
      <c r="C7" s="181"/>
      <c r="D7" s="180"/>
      <c r="E7" s="181"/>
      <c r="F7" s="180"/>
      <c r="G7" s="181"/>
      <c r="H7" s="180"/>
      <c r="I7" s="181"/>
      <c r="J7" s="174"/>
      <c r="K7" s="175"/>
      <c r="L7" s="174"/>
      <c r="M7" s="175"/>
      <c r="N7" s="174"/>
      <c r="O7" s="175"/>
      <c r="P7" s="180"/>
      <c r="Q7" s="181"/>
      <c r="R7" s="180"/>
      <c r="S7" s="181"/>
      <c r="T7" s="180"/>
      <c r="U7" s="181"/>
      <c r="V7" s="174"/>
      <c r="W7" s="175"/>
      <c r="X7" s="180"/>
      <c r="Y7" s="181"/>
      <c r="Z7" s="180"/>
      <c r="AA7" s="181"/>
      <c r="AB7" s="180"/>
      <c r="AC7" s="181"/>
      <c r="AD7" s="180"/>
      <c r="AE7" s="181"/>
      <c r="AF7" s="180"/>
      <c r="AG7" s="181"/>
      <c r="AH7" s="180"/>
      <c r="AI7" s="181"/>
      <c r="AJ7" s="180"/>
      <c r="AK7" s="181"/>
      <c r="AL7" s="180"/>
      <c r="AM7" s="181"/>
      <c r="AN7" s="180"/>
      <c r="AO7" s="181"/>
      <c r="AP7" s="174"/>
      <c r="AQ7" s="175"/>
      <c r="AR7" s="180"/>
      <c r="AS7" s="181"/>
      <c r="AT7" s="180"/>
      <c r="AU7" s="181"/>
      <c r="AV7" s="180"/>
      <c r="AW7" s="181"/>
      <c r="AX7" s="180"/>
      <c r="AY7" s="181"/>
      <c r="AZ7" s="180"/>
      <c r="BA7" s="181"/>
      <c r="BB7" s="180"/>
      <c r="BC7" s="181"/>
      <c r="BD7" s="180"/>
      <c r="BE7" s="181"/>
      <c r="BF7" s="174"/>
      <c r="BG7" s="175"/>
      <c r="BH7" s="174"/>
      <c r="BI7" s="175"/>
      <c r="BJ7" s="174"/>
      <c r="BK7" s="175"/>
      <c r="BL7" s="180"/>
      <c r="BM7" s="181"/>
      <c r="BN7" s="180"/>
      <c r="BO7" s="181"/>
      <c r="BP7" s="180"/>
      <c r="BQ7" s="181"/>
      <c r="BR7" s="174"/>
      <c r="BS7" s="175"/>
      <c r="BT7" s="180"/>
      <c r="BU7" s="181"/>
      <c r="BV7" s="180"/>
      <c r="BW7" s="181"/>
      <c r="BX7" s="180"/>
      <c r="BY7" s="181"/>
      <c r="BZ7" s="180"/>
      <c r="CA7" s="181"/>
      <c r="CB7" s="180"/>
      <c r="CC7" s="181"/>
      <c r="CD7" s="180"/>
      <c r="CE7" s="181"/>
      <c r="CF7" s="180"/>
      <c r="CG7" s="181"/>
      <c r="CH7" s="180"/>
      <c r="CI7" s="181"/>
      <c r="CJ7" s="180"/>
      <c r="CK7" s="181"/>
      <c r="CL7" s="180"/>
      <c r="CM7" s="181"/>
      <c r="CN7" s="180"/>
      <c r="CO7" s="181"/>
      <c r="CP7" s="180"/>
      <c r="CQ7" s="181"/>
      <c r="CR7" s="180"/>
      <c r="CS7" s="181"/>
      <c r="CT7" s="180"/>
      <c r="CU7" s="181"/>
      <c r="CV7" s="180"/>
      <c r="CW7" s="181"/>
      <c r="CX7" s="180"/>
      <c r="CY7" s="181"/>
      <c r="CZ7" s="180"/>
      <c r="DA7" s="181"/>
      <c r="DB7" s="180"/>
      <c r="DC7" s="181"/>
      <c r="DD7" s="180"/>
      <c r="DE7" s="181"/>
      <c r="DF7" s="174"/>
      <c r="DG7" s="175"/>
      <c r="DH7" s="180"/>
      <c r="DI7" s="181"/>
      <c r="DJ7" s="180"/>
      <c r="DK7" s="181"/>
      <c r="DL7" s="180"/>
      <c r="DM7" s="181"/>
      <c r="DN7" s="180"/>
      <c r="DO7" s="181"/>
      <c r="DP7" s="180"/>
      <c r="DQ7" s="181"/>
      <c r="DR7" s="180"/>
      <c r="DS7" s="181"/>
      <c r="DT7" s="180"/>
      <c r="DU7" s="181"/>
      <c r="DV7" s="180"/>
      <c r="DW7" s="181"/>
      <c r="DX7" s="180"/>
      <c r="DY7" s="181"/>
      <c r="DZ7" s="180"/>
      <c r="EA7" s="181"/>
      <c r="EB7" s="174"/>
      <c r="EC7" s="175"/>
      <c r="ED7" s="174"/>
      <c r="EE7" s="175"/>
      <c r="EF7" s="174"/>
      <c r="EG7" s="175"/>
      <c r="EH7" s="174"/>
      <c r="EI7" s="175"/>
      <c r="EJ7" s="174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93">
        <f t="shared" si="0"/>
        <v>0</v>
      </c>
      <c r="FI7" s="155">
        <f t="shared" si="1"/>
        <v>0</v>
      </c>
      <c r="FM7" s="69"/>
      <c r="FN7" s="176"/>
    </row>
    <row r="8" spans="1:215" ht="15">
      <c r="A8" s="37">
        <v>630049</v>
      </c>
      <c r="B8" s="180"/>
      <c r="C8" s="181"/>
      <c r="D8" s="180"/>
      <c r="E8" s="181"/>
      <c r="F8" s="180"/>
      <c r="G8" s="181"/>
      <c r="H8" s="180"/>
      <c r="I8" s="181"/>
      <c r="J8" s="174"/>
      <c r="K8" s="175"/>
      <c r="L8" s="174"/>
      <c r="M8" s="175"/>
      <c r="N8" s="174"/>
      <c r="O8" s="175"/>
      <c r="P8" s="180"/>
      <c r="Q8" s="181"/>
      <c r="R8" s="180"/>
      <c r="S8" s="181"/>
      <c r="T8" s="180"/>
      <c r="U8" s="181"/>
      <c r="V8" s="174"/>
      <c r="W8" s="175"/>
      <c r="X8" s="180"/>
      <c r="Y8" s="181"/>
      <c r="Z8" s="180"/>
      <c r="AA8" s="181"/>
      <c r="AB8" s="180"/>
      <c r="AC8" s="181"/>
      <c r="AD8" s="180"/>
      <c r="AE8" s="181"/>
      <c r="AF8" s="180"/>
      <c r="AG8" s="181"/>
      <c r="AH8" s="180"/>
      <c r="AI8" s="181"/>
      <c r="AJ8" s="180"/>
      <c r="AK8" s="181"/>
      <c r="AL8" s="180"/>
      <c r="AM8" s="181"/>
      <c r="AN8" s="180"/>
      <c r="AO8" s="181"/>
      <c r="AP8" s="174"/>
      <c r="AQ8" s="175"/>
      <c r="AR8" s="180"/>
      <c r="AS8" s="181"/>
      <c r="AT8" s="180"/>
      <c r="AU8" s="181"/>
      <c r="AV8" s="180"/>
      <c r="AW8" s="181"/>
      <c r="AX8" s="180"/>
      <c r="AY8" s="181"/>
      <c r="AZ8" s="180"/>
      <c r="BA8" s="181"/>
      <c r="BB8" s="180"/>
      <c r="BC8" s="181"/>
      <c r="BD8" s="180"/>
      <c r="BE8" s="181"/>
      <c r="BF8" s="174"/>
      <c r="BG8" s="175"/>
      <c r="BH8" s="174"/>
      <c r="BI8" s="175"/>
      <c r="BJ8" s="174"/>
      <c r="BK8" s="175"/>
      <c r="BL8" s="180"/>
      <c r="BM8" s="181"/>
      <c r="BN8" s="180"/>
      <c r="BO8" s="181"/>
      <c r="BP8" s="180"/>
      <c r="BQ8" s="181"/>
      <c r="BR8" s="174"/>
      <c r="BS8" s="175"/>
      <c r="BT8" s="180"/>
      <c r="BU8" s="181"/>
      <c r="BV8" s="180"/>
      <c r="BW8" s="181"/>
      <c r="BX8" s="180"/>
      <c r="BY8" s="181"/>
      <c r="BZ8" s="180"/>
      <c r="CA8" s="181"/>
      <c r="CB8" s="180"/>
      <c r="CC8" s="181"/>
      <c r="CD8" s="180"/>
      <c r="CE8" s="181"/>
      <c r="CF8" s="180"/>
      <c r="CG8" s="181"/>
      <c r="CH8" s="180"/>
      <c r="CI8" s="181"/>
      <c r="CJ8" s="180"/>
      <c r="CK8" s="181"/>
      <c r="CL8" s="180"/>
      <c r="CM8" s="181"/>
      <c r="CN8" s="180"/>
      <c r="CO8" s="181"/>
      <c r="CP8" s="180"/>
      <c r="CQ8" s="181"/>
      <c r="CR8" s="180"/>
      <c r="CS8" s="181"/>
      <c r="CT8" s="180"/>
      <c r="CU8" s="181"/>
      <c r="CV8" s="180"/>
      <c r="CW8" s="181"/>
      <c r="CX8" s="180"/>
      <c r="CY8" s="181"/>
      <c r="CZ8" s="180"/>
      <c r="DA8" s="181"/>
      <c r="DB8" s="180"/>
      <c r="DC8" s="181"/>
      <c r="DD8" s="180"/>
      <c r="DE8" s="181"/>
      <c r="DF8" s="174"/>
      <c r="DG8" s="175"/>
      <c r="DH8" s="180"/>
      <c r="DI8" s="181"/>
      <c r="DJ8" s="180"/>
      <c r="DK8" s="181"/>
      <c r="DL8" s="180"/>
      <c r="DM8" s="181"/>
      <c r="DN8" s="180"/>
      <c r="DO8" s="181"/>
      <c r="DP8" s="180"/>
      <c r="DQ8" s="181"/>
      <c r="DR8" s="180"/>
      <c r="DS8" s="181"/>
      <c r="DT8" s="180"/>
      <c r="DU8" s="181"/>
      <c r="DV8" s="180"/>
      <c r="DW8" s="181"/>
      <c r="DX8" s="180"/>
      <c r="DY8" s="181"/>
      <c r="DZ8" s="180"/>
      <c r="EA8" s="181"/>
      <c r="EB8" s="174"/>
      <c r="EC8" s="175"/>
      <c r="ED8" s="174"/>
      <c r="EE8" s="175"/>
      <c r="EF8" s="174"/>
      <c r="EG8" s="175"/>
      <c r="EH8" s="174"/>
      <c r="EI8" s="175"/>
      <c r="EJ8" s="174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93">
        <f t="shared" si="0"/>
        <v>0</v>
      </c>
      <c r="FI8" s="155">
        <f t="shared" si="1"/>
        <v>0</v>
      </c>
      <c r="FM8" s="69"/>
      <c r="FN8" s="176"/>
      <c r="HE8" s="7"/>
      <c r="HF8" s="7"/>
      <c r="HG8" s="7"/>
    </row>
    <row r="9" spans="1:215" s="39" customFormat="1" ht="15">
      <c r="A9" s="37">
        <v>630050</v>
      </c>
      <c r="B9" s="292"/>
      <c r="C9" s="293">
        <v>0</v>
      </c>
      <c r="D9" s="292"/>
      <c r="E9" s="293">
        <v>0</v>
      </c>
      <c r="F9" s="180"/>
      <c r="G9" s="181"/>
      <c r="H9" s="180"/>
      <c r="I9" s="181"/>
      <c r="J9" s="292"/>
      <c r="K9" s="293"/>
      <c r="L9" s="292"/>
      <c r="M9" s="293"/>
      <c r="N9" s="174"/>
      <c r="O9" s="175"/>
      <c r="P9" s="180"/>
      <c r="Q9" s="181"/>
      <c r="R9" s="180"/>
      <c r="S9" s="181"/>
      <c r="T9" s="292"/>
      <c r="U9" s="293">
        <v>0</v>
      </c>
      <c r="V9" s="292"/>
      <c r="W9" s="293">
        <v>0</v>
      </c>
      <c r="X9" s="292"/>
      <c r="Y9" s="293">
        <v>0</v>
      </c>
      <c r="Z9" s="180"/>
      <c r="AA9" s="181"/>
      <c r="AB9" s="180"/>
      <c r="AC9" s="181"/>
      <c r="AD9" s="180"/>
      <c r="AE9" s="181"/>
      <c r="AF9" s="292"/>
      <c r="AG9" s="293">
        <v>0</v>
      </c>
      <c r="AH9" s="180"/>
      <c r="AI9" s="181"/>
      <c r="AJ9" s="292"/>
      <c r="AK9" s="293">
        <v>0</v>
      </c>
      <c r="AL9" s="292"/>
      <c r="AM9" s="293"/>
      <c r="AN9" s="292"/>
      <c r="AO9" s="293"/>
      <c r="AP9" s="292"/>
      <c r="AQ9" s="293"/>
      <c r="AR9" s="292"/>
      <c r="AS9" s="293"/>
      <c r="AT9" s="180"/>
      <c r="AU9" s="181"/>
      <c r="AV9" s="180"/>
      <c r="AW9" s="181"/>
      <c r="AX9" s="180"/>
      <c r="AY9" s="181"/>
      <c r="AZ9" s="180"/>
      <c r="BA9" s="181"/>
      <c r="BB9" s="292"/>
      <c r="BC9" s="293"/>
      <c r="BD9" s="292"/>
      <c r="BE9" s="293"/>
      <c r="BF9" s="292"/>
      <c r="BG9" s="293"/>
      <c r="BH9" s="292"/>
      <c r="BI9" s="293"/>
      <c r="BJ9" s="174"/>
      <c r="BK9" s="175"/>
      <c r="BL9" s="180"/>
      <c r="BM9" s="181"/>
      <c r="BN9" s="180"/>
      <c r="BO9" s="181"/>
      <c r="BP9" s="180"/>
      <c r="BQ9" s="181"/>
      <c r="BR9" s="174"/>
      <c r="BS9" s="175"/>
      <c r="BT9" s="180"/>
      <c r="BU9" s="181"/>
      <c r="BV9" s="180"/>
      <c r="BW9" s="181"/>
      <c r="BX9" s="292">
        <v>5</v>
      </c>
      <c r="BY9" s="293">
        <v>1047.0999999999999</v>
      </c>
      <c r="BZ9" s="180"/>
      <c r="CA9" s="181"/>
      <c r="CB9" s="180"/>
      <c r="CC9" s="181"/>
      <c r="CD9" s="180"/>
      <c r="CE9" s="181"/>
      <c r="CF9" s="292"/>
      <c r="CG9" s="293"/>
      <c r="CH9" s="292">
        <v>22</v>
      </c>
      <c r="CI9" s="293">
        <v>4380.7280000000001</v>
      </c>
      <c r="CJ9" s="292">
        <v>10</v>
      </c>
      <c r="CK9" s="293">
        <v>2301.21</v>
      </c>
      <c r="CL9" s="292">
        <v>1</v>
      </c>
      <c r="CM9" s="293">
        <v>260.83699999999999</v>
      </c>
      <c r="CN9" s="292">
        <v>45</v>
      </c>
      <c r="CO9" s="293">
        <v>6658.74</v>
      </c>
      <c r="CP9" s="292">
        <v>12</v>
      </c>
      <c r="CQ9" s="293">
        <v>2148.1559999999999</v>
      </c>
      <c r="CR9" s="292">
        <v>2</v>
      </c>
      <c r="CS9" s="293">
        <v>445.75200000000001</v>
      </c>
      <c r="CT9" s="292">
        <v>1</v>
      </c>
      <c r="CU9" s="293">
        <v>136.982</v>
      </c>
      <c r="CV9" s="292"/>
      <c r="CW9" s="293">
        <v>0</v>
      </c>
      <c r="CX9" s="292"/>
      <c r="CY9" s="293">
        <v>0</v>
      </c>
      <c r="CZ9" s="292"/>
      <c r="DA9" s="293"/>
      <c r="DB9" s="292"/>
      <c r="DC9" s="293"/>
      <c r="DD9" s="292"/>
      <c r="DE9" s="293"/>
      <c r="DF9" s="292">
        <v>5</v>
      </c>
      <c r="DG9" s="293">
        <v>855.05499999999995</v>
      </c>
      <c r="DH9" s="292"/>
      <c r="DI9" s="293"/>
      <c r="DJ9" s="292">
        <v>2</v>
      </c>
      <c r="DK9" s="293">
        <v>512.27</v>
      </c>
      <c r="DL9" s="292">
        <v>3</v>
      </c>
      <c r="DM9" s="293">
        <v>2436.0390000000002</v>
      </c>
      <c r="DN9" s="292"/>
      <c r="DO9" s="293"/>
      <c r="DP9" s="180"/>
      <c r="DQ9" s="181"/>
      <c r="DR9" s="180"/>
      <c r="DS9" s="181"/>
      <c r="DT9" s="180"/>
      <c r="DU9" s="181"/>
      <c r="DV9" s="180"/>
      <c r="DW9" s="181"/>
      <c r="DX9" s="180"/>
      <c r="DY9" s="181"/>
      <c r="DZ9" s="180"/>
      <c r="EA9" s="181"/>
      <c r="EB9" s="174"/>
      <c r="EC9" s="175"/>
      <c r="ED9" s="292"/>
      <c r="EE9" s="293">
        <v>0</v>
      </c>
      <c r="EF9" s="174"/>
      <c r="EG9" s="175"/>
      <c r="EH9" s="174"/>
      <c r="EI9" s="175"/>
      <c r="EJ9" s="174"/>
      <c r="EK9" s="175"/>
      <c r="EL9" s="175"/>
      <c r="EM9" s="175"/>
      <c r="EN9" s="175"/>
      <c r="EO9" s="175"/>
      <c r="EP9" s="175"/>
      <c r="EQ9" s="292"/>
      <c r="ER9" s="293"/>
      <c r="ES9" s="292"/>
      <c r="ET9" s="293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93">
        <f t="shared" si="0"/>
        <v>108</v>
      </c>
      <c r="FI9" s="155">
        <f t="shared" si="1"/>
        <v>21182.869000000002</v>
      </c>
      <c r="FM9" s="69"/>
      <c r="FN9" s="176"/>
    </row>
    <row r="10" spans="1:215" s="39" customFormat="1" ht="15">
      <c r="A10" s="37">
        <v>630063</v>
      </c>
      <c r="B10" s="292"/>
      <c r="C10" s="293">
        <v>0</v>
      </c>
      <c r="D10" s="292"/>
      <c r="E10" s="293">
        <v>0</v>
      </c>
      <c r="F10" s="180"/>
      <c r="G10" s="181"/>
      <c r="H10" s="180"/>
      <c r="I10" s="181"/>
      <c r="J10" s="292"/>
      <c r="K10" s="293"/>
      <c r="L10" s="292"/>
      <c r="M10" s="293"/>
      <c r="N10" s="174"/>
      <c r="O10" s="175"/>
      <c r="P10" s="180"/>
      <c r="Q10" s="181"/>
      <c r="R10" s="180"/>
      <c r="S10" s="181"/>
      <c r="T10" s="292">
        <v>1</v>
      </c>
      <c r="U10" s="293">
        <v>668.08799999999997</v>
      </c>
      <c r="V10" s="292">
        <v>1</v>
      </c>
      <c r="W10" s="293">
        <v>1937.9880000000001</v>
      </c>
      <c r="X10" s="292"/>
      <c r="Y10" s="293">
        <v>0</v>
      </c>
      <c r="Z10" s="180"/>
      <c r="AA10" s="181"/>
      <c r="AB10" s="180"/>
      <c r="AC10" s="181"/>
      <c r="AD10" s="180"/>
      <c r="AE10" s="181"/>
      <c r="AF10" s="292"/>
      <c r="AG10" s="293">
        <v>0</v>
      </c>
      <c r="AH10" s="180"/>
      <c r="AI10" s="181"/>
      <c r="AJ10" s="292"/>
      <c r="AK10" s="293">
        <v>0</v>
      </c>
      <c r="AL10" s="292"/>
      <c r="AM10" s="293">
        <v>0</v>
      </c>
      <c r="AN10" s="292"/>
      <c r="AO10" s="293"/>
      <c r="AP10" s="292"/>
      <c r="AQ10" s="293"/>
      <c r="AR10" s="292"/>
      <c r="AS10" s="293">
        <v>0</v>
      </c>
      <c r="AT10" s="180"/>
      <c r="AU10" s="181"/>
      <c r="AV10" s="180"/>
      <c r="AW10" s="181"/>
      <c r="AX10" s="180"/>
      <c r="AY10" s="181"/>
      <c r="AZ10" s="180"/>
      <c r="BA10" s="181"/>
      <c r="BB10" s="292"/>
      <c r="BC10" s="293">
        <v>0</v>
      </c>
      <c r="BD10" s="292"/>
      <c r="BE10" s="293"/>
      <c r="BF10" s="292"/>
      <c r="BG10" s="293"/>
      <c r="BH10" s="292"/>
      <c r="BI10" s="293">
        <v>0</v>
      </c>
      <c r="BJ10" s="174"/>
      <c r="BK10" s="175"/>
      <c r="BL10" s="180"/>
      <c r="BM10" s="181"/>
      <c r="BN10" s="180"/>
      <c r="BO10" s="181"/>
      <c r="BP10" s="180"/>
      <c r="BQ10" s="181"/>
      <c r="BR10" s="174"/>
      <c r="BS10" s="175"/>
      <c r="BT10" s="180"/>
      <c r="BU10" s="181"/>
      <c r="BV10" s="180"/>
      <c r="BW10" s="181"/>
      <c r="BX10" s="180"/>
      <c r="BY10" s="181"/>
      <c r="BZ10" s="180"/>
      <c r="CA10" s="181"/>
      <c r="CB10" s="180"/>
      <c r="CC10" s="181"/>
      <c r="CD10" s="180"/>
      <c r="CE10" s="181"/>
      <c r="CF10" s="292"/>
      <c r="CG10" s="293"/>
      <c r="CH10" s="292"/>
      <c r="CI10" s="293">
        <v>0</v>
      </c>
      <c r="CJ10" s="292"/>
      <c r="CK10" s="293">
        <v>0</v>
      </c>
      <c r="CL10" s="292"/>
      <c r="CM10" s="293">
        <v>0</v>
      </c>
      <c r="CN10" s="292"/>
      <c r="CO10" s="293">
        <v>0</v>
      </c>
      <c r="CP10" s="292"/>
      <c r="CQ10" s="293">
        <v>0</v>
      </c>
      <c r="CR10" s="292"/>
      <c r="CS10" s="293">
        <v>0</v>
      </c>
      <c r="CT10" s="292"/>
      <c r="CU10" s="293">
        <v>0</v>
      </c>
      <c r="CV10" s="292"/>
      <c r="CW10" s="293">
        <v>0</v>
      </c>
      <c r="CX10" s="292"/>
      <c r="CY10" s="293">
        <v>0</v>
      </c>
      <c r="CZ10" s="292"/>
      <c r="DA10" s="293"/>
      <c r="DB10" s="292"/>
      <c r="DC10" s="293"/>
      <c r="DD10" s="292"/>
      <c r="DE10" s="293"/>
      <c r="DF10" s="292"/>
      <c r="DG10" s="293">
        <v>0</v>
      </c>
      <c r="DH10" s="292"/>
      <c r="DI10" s="293"/>
      <c r="DJ10" s="292"/>
      <c r="DK10" s="293">
        <v>0</v>
      </c>
      <c r="DL10" s="292"/>
      <c r="DM10" s="293">
        <v>0</v>
      </c>
      <c r="DN10" s="292"/>
      <c r="DO10" s="293"/>
      <c r="DP10" s="180"/>
      <c r="DQ10" s="181"/>
      <c r="DR10" s="180"/>
      <c r="DS10" s="181"/>
      <c r="DT10" s="180"/>
      <c r="DU10" s="181"/>
      <c r="DV10" s="180"/>
      <c r="DW10" s="181"/>
      <c r="DX10" s="180"/>
      <c r="DY10" s="181"/>
      <c r="DZ10" s="180"/>
      <c r="EA10" s="181"/>
      <c r="EB10" s="174"/>
      <c r="EC10" s="175"/>
      <c r="ED10" s="292"/>
      <c r="EE10" s="293">
        <v>0</v>
      </c>
      <c r="EF10" s="174"/>
      <c r="EG10" s="175"/>
      <c r="EH10" s="174"/>
      <c r="EI10" s="175"/>
      <c r="EJ10" s="174"/>
      <c r="EK10" s="175"/>
      <c r="EL10" s="175"/>
      <c r="EM10" s="175"/>
      <c r="EN10" s="175"/>
      <c r="EO10" s="175"/>
      <c r="EP10" s="175"/>
      <c r="EQ10" s="292"/>
      <c r="ER10" s="293"/>
      <c r="ES10" s="292"/>
      <c r="ET10" s="293">
        <v>0</v>
      </c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93">
        <f t="shared" si="0"/>
        <v>2</v>
      </c>
      <c r="FI10" s="155">
        <f t="shared" si="1"/>
        <v>2606.076</v>
      </c>
      <c r="FJ10" s="281" t="s">
        <v>171</v>
      </c>
      <c r="FK10" s="39">
        <v>1</v>
      </c>
      <c r="FL10" s="39">
        <v>158727</v>
      </c>
      <c r="FM10" s="69"/>
      <c r="FN10" s="176"/>
    </row>
    <row r="11" spans="1:215" s="39" customFormat="1" ht="15">
      <c r="A11" s="37">
        <v>630064</v>
      </c>
      <c r="B11" s="316">
        <v>2</v>
      </c>
      <c r="C11" s="317">
        <v>317.45400000000001</v>
      </c>
      <c r="D11" s="316">
        <v>1</v>
      </c>
      <c r="E11" s="317">
        <v>241.673</v>
      </c>
      <c r="F11" s="180"/>
      <c r="G11" s="181"/>
      <c r="H11" s="180"/>
      <c r="I11" s="181"/>
      <c r="J11" s="292"/>
      <c r="K11" s="293"/>
      <c r="L11" s="292"/>
      <c r="M11" s="293"/>
      <c r="N11" s="174"/>
      <c r="O11" s="175"/>
      <c r="P11" s="180"/>
      <c r="Q11" s="181"/>
      <c r="R11" s="180"/>
      <c r="S11" s="181"/>
      <c r="T11" s="292"/>
      <c r="U11" s="293"/>
      <c r="V11" s="292"/>
      <c r="W11" s="293"/>
      <c r="X11" s="316">
        <v>1</v>
      </c>
      <c r="Y11" s="317">
        <v>200.03700000000001</v>
      </c>
      <c r="Z11" s="180"/>
      <c r="AA11" s="181"/>
      <c r="AB11" s="180"/>
      <c r="AC11" s="181"/>
      <c r="AD11" s="180"/>
      <c r="AE11" s="181"/>
      <c r="AF11" s="316">
        <v>3</v>
      </c>
      <c r="AG11" s="317">
        <v>1094.415</v>
      </c>
      <c r="AH11" s="180"/>
      <c r="AI11" s="181"/>
      <c r="AJ11" s="292"/>
      <c r="AK11" s="293"/>
      <c r="AL11" s="292"/>
      <c r="AM11" s="293"/>
      <c r="AN11" s="292"/>
      <c r="AO11" s="293"/>
      <c r="AP11" s="292"/>
      <c r="AQ11" s="293"/>
      <c r="AR11" s="292"/>
      <c r="AS11" s="293"/>
      <c r="AT11" s="180"/>
      <c r="AU11" s="181"/>
      <c r="AV11" s="180"/>
      <c r="AW11" s="181"/>
      <c r="AX11" s="180"/>
      <c r="AY11" s="181"/>
      <c r="AZ11" s="180"/>
      <c r="BA11" s="181"/>
      <c r="BB11" s="292"/>
      <c r="BC11" s="293"/>
      <c r="BD11" s="292"/>
      <c r="BE11" s="293"/>
      <c r="BF11" s="292"/>
      <c r="BG11" s="293"/>
      <c r="BH11" s="292"/>
      <c r="BI11" s="293"/>
      <c r="BJ11" s="174"/>
      <c r="BK11" s="175"/>
      <c r="BL11" s="180"/>
      <c r="BM11" s="181"/>
      <c r="BN11" s="180"/>
      <c r="BO11" s="181"/>
      <c r="BP11" s="180"/>
      <c r="BQ11" s="181"/>
      <c r="BR11" s="174"/>
      <c r="BS11" s="175"/>
      <c r="BT11" s="180"/>
      <c r="BU11" s="181"/>
      <c r="BV11" s="180"/>
      <c r="BW11" s="181"/>
      <c r="BX11" s="180"/>
      <c r="BY11" s="181"/>
      <c r="BZ11" s="180"/>
      <c r="CA11" s="181"/>
      <c r="CB11" s="180"/>
      <c r="CC11" s="181"/>
      <c r="CD11" s="180"/>
      <c r="CE11" s="181"/>
      <c r="CF11" s="292"/>
      <c r="CG11" s="293"/>
      <c r="CH11" s="292"/>
      <c r="CI11" s="293"/>
      <c r="CJ11" s="292"/>
      <c r="CK11" s="293"/>
      <c r="CL11" s="292"/>
      <c r="CM11" s="293"/>
      <c r="CN11" s="292"/>
      <c r="CO11" s="293"/>
      <c r="CP11" s="292"/>
      <c r="CQ11" s="293"/>
      <c r="CR11" s="292"/>
      <c r="CS11" s="293"/>
      <c r="CT11" s="292"/>
      <c r="CU11" s="293"/>
      <c r="CV11" s="292"/>
      <c r="CW11" s="293"/>
      <c r="CX11" s="292"/>
      <c r="CY11" s="293"/>
      <c r="CZ11" s="292"/>
      <c r="DA11" s="293"/>
      <c r="DB11" s="292"/>
      <c r="DC11" s="293"/>
      <c r="DD11" s="292"/>
      <c r="DE11" s="293"/>
      <c r="DF11" s="292"/>
      <c r="DG11" s="293"/>
      <c r="DH11" s="292"/>
      <c r="DI11" s="293"/>
      <c r="DJ11" s="292"/>
      <c r="DK11" s="293"/>
      <c r="DL11" s="292"/>
      <c r="DM11" s="293"/>
      <c r="DN11" s="292"/>
      <c r="DO11" s="293"/>
      <c r="DP11" s="180"/>
      <c r="DQ11" s="181"/>
      <c r="DR11" s="180"/>
      <c r="DS11" s="181"/>
      <c r="DT11" s="180"/>
      <c r="DU11" s="181"/>
      <c r="DV11" s="180"/>
      <c r="DW11" s="181"/>
      <c r="DX11" s="180"/>
      <c r="DY11" s="181"/>
      <c r="DZ11" s="180"/>
      <c r="EA11" s="181"/>
      <c r="EB11" s="174"/>
      <c r="EC11" s="175"/>
      <c r="ED11" s="316">
        <v>1</v>
      </c>
      <c r="EE11" s="317">
        <v>165.709</v>
      </c>
      <c r="EF11" s="174"/>
      <c r="EG11" s="175"/>
      <c r="EH11" s="174"/>
      <c r="EI11" s="175"/>
      <c r="EJ11" s="174"/>
      <c r="EK11" s="175"/>
      <c r="EL11" s="175"/>
      <c r="EM11" s="175"/>
      <c r="EN11" s="175"/>
      <c r="EO11" s="175"/>
      <c r="EP11" s="175"/>
      <c r="EQ11" s="292"/>
      <c r="ER11" s="293"/>
      <c r="ES11" s="292"/>
      <c r="ET11" s="316">
        <v>1</v>
      </c>
      <c r="EU11" s="317">
        <v>172.953</v>
      </c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93">
        <f t="shared" si="0"/>
        <v>9</v>
      </c>
      <c r="FI11" s="155">
        <f t="shared" si="1"/>
        <v>2192.241</v>
      </c>
      <c r="FJ11" s="307" t="s">
        <v>172</v>
      </c>
      <c r="FK11" s="39">
        <v>70</v>
      </c>
      <c r="FL11" s="39">
        <v>13896253</v>
      </c>
      <c r="FM11" s="69"/>
      <c r="FN11" s="176"/>
    </row>
    <row r="12" spans="1:215" s="39" customFormat="1" ht="15">
      <c r="A12" s="37">
        <v>630066</v>
      </c>
      <c r="B12" s="292"/>
      <c r="C12" s="293">
        <v>0</v>
      </c>
      <c r="D12" s="292"/>
      <c r="E12" s="293">
        <v>0</v>
      </c>
      <c r="F12" s="180"/>
      <c r="G12" s="181"/>
      <c r="H12" s="180"/>
      <c r="I12" s="181"/>
      <c r="J12" s="292"/>
      <c r="K12" s="293">
        <v>0</v>
      </c>
      <c r="L12" s="292">
        <v>1</v>
      </c>
      <c r="M12" s="293">
        <v>185.49299999999999</v>
      </c>
      <c r="N12" s="174"/>
      <c r="O12" s="175"/>
      <c r="P12" s="180"/>
      <c r="Q12" s="181"/>
      <c r="R12" s="180"/>
      <c r="S12" s="181"/>
      <c r="T12" s="292"/>
      <c r="U12" s="293">
        <v>0</v>
      </c>
      <c r="V12" s="292"/>
      <c r="W12" s="293">
        <v>0</v>
      </c>
      <c r="X12" s="292"/>
      <c r="Y12" s="293">
        <v>0</v>
      </c>
      <c r="Z12" s="180"/>
      <c r="AA12" s="181"/>
      <c r="AB12" s="180"/>
      <c r="AC12" s="181"/>
      <c r="AD12" s="180"/>
      <c r="AE12" s="181"/>
      <c r="AF12" s="292"/>
      <c r="AG12" s="293">
        <v>0</v>
      </c>
      <c r="AH12" s="180"/>
      <c r="AI12" s="181"/>
      <c r="AJ12" s="292"/>
      <c r="AK12" s="293">
        <v>0</v>
      </c>
      <c r="AL12" s="292"/>
      <c r="AM12" s="293">
        <v>0</v>
      </c>
      <c r="AN12" s="292"/>
      <c r="AO12" s="293">
        <v>0</v>
      </c>
      <c r="AP12" s="292"/>
      <c r="AQ12" s="293">
        <v>0</v>
      </c>
      <c r="AR12" s="292">
        <v>4</v>
      </c>
      <c r="AS12" s="293">
        <v>672.04</v>
      </c>
      <c r="AT12" s="180"/>
      <c r="AU12" s="181"/>
      <c r="AV12" s="180"/>
      <c r="AW12" s="181"/>
      <c r="AX12" s="180"/>
      <c r="AY12" s="181"/>
      <c r="AZ12" s="180"/>
      <c r="BA12" s="181"/>
      <c r="BB12" s="292">
        <v>1</v>
      </c>
      <c r="BC12" s="293">
        <v>140.232</v>
      </c>
      <c r="BD12" s="292"/>
      <c r="BE12" s="293">
        <v>0</v>
      </c>
      <c r="BF12" s="292"/>
      <c r="BG12" s="293">
        <v>0</v>
      </c>
      <c r="BH12" s="292"/>
      <c r="BI12" s="293">
        <v>0</v>
      </c>
      <c r="BJ12" s="174"/>
      <c r="BK12" s="175"/>
      <c r="BL12" s="180"/>
      <c r="BM12" s="181"/>
      <c r="BN12" s="180"/>
      <c r="BO12" s="181"/>
      <c r="BP12" s="180"/>
      <c r="BQ12" s="181"/>
      <c r="BR12" s="174"/>
      <c r="BS12" s="175"/>
      <c r="BT12" s="180"/>
      <c r="BU12" s="181"/>
      <c r="BV12" s="180"/>
      <c r="BW12" s="181"/>
      <c r="BX12" s="180"/>
      <c r="BY12" s="181"/>
      <c r="BZ12" s="180"/>
      <c r="CA12" s="181"/>
      <c r="CB12" s="180"/>
      <c r="CC12" s="181"/>
      <c r="CD12" s="180"/>
      <c r="CE12" s="181"/>
      <c r="CF12" s="292"/>
      <c r="CG12" s="293">
        <v>0</v>
      </c>
      <c r="CH12" s="292"/>
      <c r="CI12" s="293">
        <v>0</v>
      </c>
      <c r="CJ12" s="292"/>
      <c r="CK12" s="293">
        <v>0</v>
      </c>
      <c r="CL12" s="292"/>
      <c r="CM12" s="293">
        <v>0</v>
      </c>
      <c r="CN12" s="292"/>
      <c r="CO12" s="293">
        <v>0</v>
      </c>
      <c r="CP12" s="292"/>
      <c r="CQ12" s="293">
        <v>0</v>
      </c>
      <c r="CR12" s="292"/>
      <c r="CS12" s="293">
        <v>0</v>
      </c>
      <c r="CT12" s="292"/>
      <c r="CU12" s="293">
        <v>0</v>
      </c>
      <c r="CV12" s="292"/>
      <c r="CW12" s="293">
        <v>0</v>
      </c>
      <c r="CX12" s="292"/>
      <c r="CY12" s="293">
        <v>0</v>
      </c>
      <c r="CZ12" s="292"/>
      <c r="DA12" s="293"/>
      <c r="DB12" s="292"/>
      <c r="DC12" s="293"/>
      <c r="DD12" s="292"/>
      <c r="DE12" s="293"/>
      <c r="DF12" s="292"/>
      <c r="DG12" s="293">
        <v>0</v>
      </c>
      <c r="DH12" s="292"/>
      <c r="DI12" s="293"/>
      <c r="DJ12" s="292"/>
      <c r="DK12" s="293">
        <v>0</v>
      </c>
      <c r="DL12" s="292"/>
      <c r="DM12" s="293">
        <v>0</v>
      </c>
      <c r="DN12" s="292"/>
      <c r="DO12" s="293"/>
      <c r="DP12" s="180"/>
      <c r="DQ12" s="181"/>
      <c r="DR12" s="180"/>
      <c r="DS12" s="181"/>
      <c r="DT12" s="180"/>
      <c r="DU12" s="181"/>
      <c r="DV12" s="180"/>
      <c r="DW12" s="181"/>
      <c r="DX12" s="180"/>
      <c r="DY12" s="181"/>
      <c r="DZ12" s="180"/>
      <c r="EA12" s="181"/>
      <c r="EB12" s="174"/>
      <c r="EC12" s="175"/>
      <c r="ED12" s="292">
        <v>2</v>
      </c>
      <c r="EE12" s="293">
        <v>331.41800000000001</v>
      </c>
      <c r="EF12" s="174"/>
      <c r="EG12" s="175"/>
      <c r="EH12" s="174"/>
      <c r="EI12" s="175"/>
      <c r="EJ12" s="174"/>
      <c r="EK12" s="175"/>
      <c r="EL12" s="175"/>
      <c r="EM12" s="175"/>
      <c r="EN12" s="175"/>
      <c r="EO12" s="175"/>
      <c r="EP12" s="175"/>
      <c r="EQ12" s="292"/>
      <c r="ER12" s="293">
        <v>0</v>
      </c>
      <c r="ES12" s="292"/>
      <c r="ET12" s="293">
        <v>0</v>
      </c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93">
        <f t="shared" si="0"/>
        <v>8</v>
      </c>
      <c r="FI12" s="155">
        <f t="shared" si="1"/>
        <v>1329.183</v>
      </c>
      <c r="FJ12" s="291" t="s">
        <v>173</v>
      </c>
      <c r="FK12" s="39">
        <v>108</v>
      </c>
      <c r="FL12" s="39">
        <v>21182869</v>
      </c>
      <c r="FM12" s="69"/>
      <c r="FN12" s="176"/>
    </row>
    <row r="13" spans="1:215" s="39" customFormat="1" ht="15">
      <c r="A13" s="37">
        <v>630098</v>
      </c>
      <c r="B13" s="292"/>
      <c r="C13" s="293"/>
      <c r="D13" s="292"/>
      <c r="E13" s="293"/>
      <c r="F13" s="180"/>
      <c r="G13" s="181"/>
      <c r="H13" s="180"/>
      <c r="I13" s="181"/>
      <c r="J13" s="292">
        <v>1</v>
      </c>
      <c r="K13" s="293">
        <v>164.54599999999999</v>
      </c>
      <c r="L13" s="292"/>
      <c r="M13" s="293"/>
      <c r="N13" s="174"/>
      <c r="O13" s="175"/>
      <c r="P13" s="180"/>
      <c r="Q13" s="181"/>
      <c r="R13" s="180"/>
      <c r="S13" s="181"/>
      <c r="T13" s="292"/>
      <c r="U13" s="293"/>
      <c r="V13" s="292"/>
      <c r="W13" s="293"/>
      <c r="X13" s="292">
        <v>1</v>
      </c>
      <c r="Y13" s="293">
        <v>200.03700000000001</v>
      </c>
      <c r="Z13" s="180"/>
      <c r="AA13" s="181"/>
      <c r="AB13" s="180"/>
      <c r="AC13" s="181"/>
      <c r="AD13" s="180"/>
      <c r="AE13" s="181"/>
      <c r="AF13" s="292">
        <v>2</v>
      </c>
      <c r="AG13" s="293">
        <v>729.61</v>
      </c>
      <c r="AH13" s="180"/>
      <c r="AI13" s="181"/>
      <c r="AJ13" s="292">
        <v>5</v>
      </c>
      <c r="AK13" s="293">
        <v>1536.335</v>
      </c>
      <c r="AL13" s="292">
        <v>1</v>
      </c>
      <c r="AM13" s="293">
        <v>626.899</v>
      </c>
      <c r="AN13" s="292"/>
      <c r="AO13" s="293">
        <v>0</v>
      </c>
      <c r="AP13" s="292"/>
      <c r="AQ13" s="293">
        <v>0</v>
      </c>
      <c r="AR13" s="292"/>
      <c r="AS13" s="293">
        <v>0</v>
      </c>
      <c r="AT13" s="180"/>
      <c r="AU13" s="181"/>
      <c r="AV13" s="180"/>
      <c r="AW13" s="181"/>
      <c r="AX13" s="180"/>
      <c r="AY13" s="181"/>
      <c r="AZ13" s="180"/>
      <c r="BA13" s="181"/>
      <c r="BB13" s="292">
        <v>1</v>
      </c>
      <c r="BC13" s="293">
        <v>140.232</v>
      </c>
      <c r="BD13" s="292">
        <v>1</v>
      </c>
      <c r="BE13" s="293">
        <v>83.034999999999997</v>
      </c>
      <c r="BF13" s="292">
        <v>1</v>
      </c>
      <c r="BG13" s="293">
        <v>160.863</v>
      </c>
      <c r="BH13" s="292"/>
      <c r="BI13" s="293">
        <v>0</v>
      </c>
      <c r="BJ13" s="174"/>
      <c r="BK13" s="175"/>
      <c r="BL13" s="180"/>
      <c r="BM13" s="181"/>
      <c r="BN13" s="180"/>
      <c r="BO13" s="181"/>
      <c r="BP13" s="180"/>
      <c r="BQ13" s="181"/>
      <c r="BR13" s="174"/>
      <c r="BS13" s="175"/>
      <c r="BT13" s="180"/>
      <c r="BU13" s="181"/>
      <c r="BV13" s="180"/>
      <c r="BW13" s="181"/>
      <c r="BX13" s="180"/>
      <c r="BY13" s="181"/>
      <c r="BZ13" s="180"/>
      <c r="CA13" s="181"/>
      <c r="CB13" s="180"/>
      <c r="CC13" s="181"/>
      <c r="CD13" s="180"/>
      <c r="CE13" s="181"/>
      <c r="CF13" s="292">
        <v>1</v>
      </c>
      <c r="CG13" s="293">
        <v>164.37</v>
      </c>
      <c r="CH13" s="292">
        <v>9</v>
      </c>
      <c r="CI13" s="293">
        <v>1792.116</v>
      </c>
      <c r="CJ13" s="292">
        <v>8</v>
      </c>
      <c r="CK13" s="293">
        <v>1840.9680000000001</v>
      </c>
      <c r="CL13" s="292">
        <v>3</v>
      </c>
      <c r="CM13" s="293">
        <v>782.51099999999997</v>
      </c>
      <c r="CN13" s="292">
        <v>8</v>
      </c>
      <c r="CO13" s="293">
        <v>1183.7760000000001</v>
      </c>
      <c r="CP13" s="292">
        <v>6</v>
      </c>
      <c r="CQ13" s="293">
        <v>1074.078</v>
      </c>
      <c r="CR13" s="292"/>
      <c r="CS13" s="293">
        <v>0</v>
      </c>
      <c r="CT13" s="292">
        <v>3</v>
      </c>
      <c r="CU13" s="293">
        <v>410.94600000000003</v>
      </c>
      <c r="CV13" s="292">
        <v>3</v>
      </c>
      <c r="CW13" s="293">
        <v>487.92</v>
      </c>
      <c r="CX13" s="292">
        <v>1</v>
      </c>
      <c r="CY13" s="293">
        <v>202.06700000000001</v>
      </c>
      <c r="CZ13" s="292"/>
      <c r="DA13" s="293"/>
      <c r="DB13" s="292"/>
      <c r="DC13" s="293"/>
      <c r="DD13" s="292"/>
      <c r="DE13" s="293"/>
      <c r="DF13" s="292"/>
      <c r="DG13" s="293">
        <v>0</v>
      </c>
      <c r="DH13" s="292"/>
      <c r="DI13" s="293"/>
      <c r="DJ13" s="292"/>
      <c r="DK13" s="293">
        <v>0</v>
      </c>
      <c r="DL13" s="292">
        <v>2</v>
      </c>
      <c r="DM13" s="293">
        <v>1624.0260000000001</v>
      </c>
      <c r="DN13" s="292"/>
      <c r="DO13" s="293">
        <v>0</v>
      </c>
      <c r="DP13" s="180"/>
      <c r="DQ13" s="181"/>
      <c r="DR13" s="180"/>
      <c r="DS13" s="181"/>
      <c r="DT13" s="180"/>
      <c r="DU13" s="181"/>
      <c r="DV13" s="180"/>
      <c r="DW13" s="181"/>
      <c r="DX13" s="180"/>
      <c r="DY13" s="181"/>
      <c r="DZ13" s="180"/>
      <c r="EA13" s="181"/>
      <c r="EB13" s="174"/>
      <c r="EC13" s="175"/>
      <c r="ED13" s="292"/>
      <c r="EE13" s="293"/>
      <c r="EF13" s="174"/>
      <c r="EG13" s="175"/>
      <c r="EH13" s="174"/>
      <c r="EI13" s="175"/>
      <c r="EJ13" s="174"/>
      <c r="EK13" s="175"/>
      <c r="EL13" s="175"/>
      <c r="EM13" s="175"/>
      <c r="EN13" s="175"/>
      <c r="EO13" s="175"/>
      <c r="EP13" s="175"/>
      <c r="EQ13" s="292"/>
      <c r="ER13" s="292">
        <v>1</v>
      </c>
      <c r="ES13" s="293">
        <v>117.215</v>
      </c>
      <c r="ET13" s="293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93">
        <f t="shared" si="0"/>
        <v>58</v>
      </c>
      <c r="FI13" s="155">
        <f t="shared" si="1"/>
        <v>13321.549999999997</v>
      </c>
      <c r="FJ13" s="291" t="s">
        <v>174</v>
      </c>
      <c r="FK13" s="39">
        <v>2</v>
      </c>
      <c r="FL13" s="39">
        <v>2606076</v>
      </c>
      <c r="FM13" s="69"/>
      <c r="FN13" s="176"/>
    </row>
    <row r="14" spans="1:215" s="39" customFormat="1" ht="15">
      <c r="A14" s="37">
        <v>630101</v>
      </c>
      <c r="B14" s="292"/>
      <c r="C14" s="293">
        <v>0</v>
      </c>
      <c r="D14" s="292"/>
      <c r="E14" s="293">
        <v>0</v>
      </c>
      <c r="F14" s="180"/>
      <c r="G14" s="181"/>
      <c r="H14" s="180"/>
      <c r="I14" s="181"/>
      <c r="J14" s="292"/>
      <c r="K14" s="293">
        <v>0</v>
      </c>
      <c r="L14" s="292"/>
      <c r="M14" s="293">
        <v>0</v>
      </c>
      <c r="N14" s="174"/>
      <c r="O14" s="175"/>
      <c r="P14" s="180"/>
      <c r="Q14" s="181"/>
      <c r="R14" s="180"/>
      <c r="S14" s="181"/>
      <c r="T14" s="292"/>
      <c r="U14" s="293">
        <v>0</v>
      </c>
      <c r="V14" s="292"/>
      <c r="W14" s="293">
        <v>0</v>
      </c>
      <c r="X14" s="292"/>
      <c r="Y14" s="293">
        <v>0</v>
      </c>
      <c r="Z14" s="180"/>
      <c r="AA14" s="181"/>
      <c r="AB14" s="180"/>
      <c r="AC14" s="181"/>
      <c r="AD14" s="180"/>
      <c r="AE14" s="181"/>
      <c r="AF14" s="292"/>
      <c r="AG14" s="293">
        <v>0</v>
      </c>
      <c r="AH14" s="180"/>
      <c r="AI14" s="181"/>
      <c r="AJ14" s="292"/>
      <c r="AK14" s="293">
        <v>0</v>
      </c>
      <c r="AL14" s="292"/>
      <c r="AM14" s="293">
        <v>0</v>
      </c>
      <c r="AN14" s="292"/>
      <c r="AO14" s="293">
        <v>0</v>
      </c>
      <c r="AP14" s="292"/>
      <c r="AQ14" s="293">
        <v>0</v>
      </c>
      <c r="AR14" s="292"/>
      <c r="AS14" s="293">
        <v>0</v>
      </c>
      <c r="AT14" s="180"/>
      <c r="AU14" s="181"/>
      <c r="AV14" s="180"/>
      <c r="AW14" s="181"/>
      <c r="AX14" s="180"/>
      <c r="AY14" s="181"/>
      <c r="AZ14" s="180"/>
      <c r="BA14" s="181"/>
      <c r="BB14" s="292"/>
      <c r="BC14" s="293">
        <v>0</v>
      </c>
      <c r="BD14" s="292"/>
      <c r="BE14" s="293">
        <v>0</v>
      </c>
      <c r="BF14" s="292"/>
      <c r="BG14" s="293">
        <v>0</v>
      </c>
      <c r="BH14" s="292">
        <v>41</v>
      </c>
      <c r="BI14" s="293">
        <v>3087.7919999999999</v>
      </c>
      <c r="BJ14" s="174"/>
      <c r="BK14" s="175"/>
      <c r="BL14" s="180"/>
      <c r="BM14" s="181"/>
      <c r="BN14" s="180"/>
      <c r="BO14" s="181"/>
      <c r="BP14" s="180"/>
      <c r="BQ14" s="181"/>
      <c r="BR14" s="174"/>
      <c r="BS14" s="175"/>
      <c r="BT14" s="180"/>
      <c r="BU14" s="181"/>
      <c r="BV14" s="180"/>
      <c r="BW14" s="181"/>
      <c r="BX14" s="180"/>
      <c r="BY14" s="181"/>
      <c r="BZ14" s="180"/>
      <c r="CA14" s="181"/>
      <c r="CB14" s="180"/>
      <c r="CC14" s="181"/>
      <c r="CD14" s="180"/>
      <c r="CE14" s="181"/>
      <c r="CF14" s="292"/>
      <c r="CG14" s="293">
        <v>0</v>
      </c>
      <c r="CH14" s="292"/>
      <c r="CI14" s="293">
        <v>0</v>
      </c>
      <c r="CJ14" s="292"/>
      <c r="CK14" s="293">
        <v>0</v>
      </c>
      <c r="CL14" s="292"/>
      <c r="CM14" s="293">
        <v>0</v>
      </c>
      <c r="CN14" s="292"/>
      <c r="CO14" s="293">
        <v>0</v>
      </c>
      <c r="CP14" s="292"/>
      <c r="CQ14" s="293">
        <v>0</v>
      </c>
      <c r="CR14" s="292"/>
      <c r="CS14" s="293">
        <v>0</v>
      </c>
      <c r="CT14" s="292"/>
      <c r="CU14" s="293">
        <v>0</v>
      </c>
      <c r="CV14" s="292"/>
      <c r="CW14" s="293">
        <v>0</v>
      </c>
      <c r="CX14" s="292"/>
      <c r="CY14" s="293">
        <v>0</v>
      </c>
      <c r="CZ14" s="292"/>
      <c r="DA14" s="293">
        <v>0</v>
      </c>
      <c r="DB14" s="292"/>
      <c r="DC14" s="293"/>
      <c r="DD14" s="292"/>
      <c r="DE14" s="293">
        <v>0</v>
      </c>
      <c r="DF14" s="292"/>
      <c r="DG14" s="293">
        <v>0</v>
      </c>
      <c r="DH14" s="292"/>
      <c r="DI14" s="293">
        <v>0</v>
      </c>
      <c r="DJ14" s="292"/>
      <c r="DK14" s="293">
        <v>0</v>
      </c>
      <c r="DL14" s="292"/>
      <c r="DM14" s="293">
        <v>0</v>
      </c>
      <c r="DN14" s="292"/>
      <c r="DO14" s="293">
        <v>0</v>
      </c>
      <c r="DP14" s="180"/>
      <c r="DQ14" s="181"/>
      <c r="DR14" s="180"/>
      <c r="DS14" s="181"/>
      <c r="DT14" s="180"/>
      <c r="DU14" s="181"/>
      <c r="DV14" s="180"/>
      <c r="DW14" s="181"/>
      <c r="DX14" s="180"/>
      <c r="DY14" s="181"/>
      <c r="DZ14" s="180"/>
      <c r="EA14" s="181"/>
      <c r="EB14" s="174"/>
      <c r="EC14" s="175"/>
      <c r="ED14" s="292"/>
      <c r="EE14" s="293">
        <v>0</v>
      </c>
      <c r="EF14" s="174"/>
      <c r="EG14" s="175"/>
      <c r="EH14" s="174"/>
      <c r="EI14" s="175"/>
      <c r="EJ14" s="174"/>
      <c r="EK14" s="175"/>
      <c r="EL14" s="175"/>
      <c r="EM14" s="175"/>
      <c r="EN14" s="175"/>
      <c r="EO14" s="175"/>
      <c r="EP14" s="175"/>
      <c r="EQ14" s="292"/>
      <c r="ER14" s="293">
        <v>0</v>
      </c>
      <c r="ES14" s="292"/>
      <c r="ET14" s="293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93">
        <f t="shared" si="0"/>
        <v>41</v>
      </c>
      <c r="FI14" s="155">
        <f t="shared" si="1"/>
        <v>3087.7919999999999</v>
      </c>
      <c r="FJ14" s="291" t="s">
        <v>175</v>
      </c>
      <c r="FK14" s="39">
        <v>9</v>
      </c>
      <c r="FL14" s="39">
        <v>2192241</v>
      </c>
      <c r="FM14" s="69"/>
      <c r="FN14" s="176"/>
    </row>
    <row r="15" spans="1:215" ht="15">
      <c r="A15" s="37">
        <v>630259</v>
      </c>
      <c r="B15" s="174"/>
      <c r="C15" s="175"/>
      <c r="D15" s="174"/>
      <c r="E15" s="175"/>
      <c r="F15" s="174"/>
      <c r="G15" s="175"/>
      <c r="H15" s="174"/>
      <c r="I15" s="175"/>
      <c r="J15" s="174"/>
      <c r="K15" s="175"/>
      <c r="L15" s="174"/>
      <c r="M15" s="175"/>
      <c r="N15" s="180"/>
      <c r="O15" s="181"/>
      <c r="P15" s="174"/>
      <c r="Q15" s="175"/>
      <c r="R15" s="174"/>
      <c r="S15" s="175"/>
      <c r="T15" s="174"/>
      <c r="U15" s="175"/>
      <c r="V15" s="174"/>
      <c r="W15" s="175"/>
      <c r="X15" s="174"/>
      <c r="Y15" s="175"/>
      <c r="Z15" s="174"/>
      <c r="AA15" s="175"/>
      <c r="AB15" s="174"/>
      <c r="AC15" s="175"/>
      <c r="AD15" s="174"/>
      <c r="AE15" s="175"/>
      <c r="AF15" s="174"/>
      <c r="AG15" s="175"/>
      <c r="AH15" s="174"/>
      <c r="AI15" s="175"/>
      <c r="AJ15" s="174"/>
      <c r="AK15" s="175"/>
      <c r="AL15" s="174"/>
      <c r="AM15" s="175"/>
      <c r="AN15" s="174"/>
      <c r="AO15" s="175"/>
      <c r="AP15" s="174"/>
      <c r="AQ15" s="175"/>
      <c r="AR15" s="174"/>
      <c r="AS15" s="175"/>
      <c r="AT15" s="174"/>
      <c r="AU15" s="175"/>
      <c r="AV15" s="174"/>
      <c r="AW15" s="175"/>
      <c r="AX15" s="174"/>
      <c r="AY15" s="175"/>
      <c r="AZ15" s="174"/>
      <c r="BA15" s="175"/>
      <c r="BB15" s="174"/>
      <c r="BC15" s="175"/>
      <c r="BD15" s="174"/>
      <c r="BE15" s="175"/>
      <c r="BF15" s="174"/>
      <c r="BG15" s="175"/>
      <c r="BH15" s="174"/>
      <c r="BI15" s="175"/>
      <c r="BJ15" s="174"/>
      <c r="BK15" s="175"/>
      <c r="BL15" s="174"/>
      <c r="BM15" s="175"/>
      <c r="BN15" s="174"/>
      <c r="BO15" s="175"/>
      <c r="BP15" s="174"/>
      <c r="BQ15" s="175"/>
      <c r="BR15" s="174"/>
      <c r="BS15" s="175"/>
      <c r="BT15" s="174"/>
      <c r="BU15" s="175"/>
      <c r="BV15" s="174"/>
      <c r="BW15" s="175"/>
      <c r="BX15" s="174"/>
      <c r="BY15" s="175"/>
      <c r="BZ15" s="174"/>
      <c r="CA15" s="175"/>
      <c r="CB15" s="174"/>
      <c r="CC15" s="175"/>
      <c r="CD15" s="174"/>
      <c r="CE15" s="175"/>
      <c r="CF15" s="174"/>
      <c r="CG15" s="175"/>
      <c r="CH15" s="174"/>
      <c r="CI15" s="175"/>
      <c r="CJ15" s="174"/>
      <c r="CK15" s="175"/>
      <c r="CL15" s="174"/>
      <c r="CM15" s="175"/>
      <c r="CN15" s="174"/>
      <c r="CO15" s="175"/>
      <c r="CP15" s="174"/>
      <c r="CQ15" s="175"/>
      <c r="CR15" s="174"/>
      <c r="CS15" s="175"/>
      <c r="CT15" s="174"/>
      <c r="CU15" s="175"/>
      <c r="CV15" s="174"/>
      <c r="CW15" s="175"/>
      <c r="CX15" s="174"/>
      <c r="CY15" s="175"/>
      <c r="CZ15" s="174"/>
      <c r="DA15" s="175"/>
      <c r="DB15" s="174"/>
      <c r="DC15" s="175"/>
      <c r="DD15" s="174"/>
      <c r="DE15" s="175"/>
      <c r="DF15" s="174"/>
      <c r="DG15" s="175"/>
      <c r="DH15" s="174"/>
      <c r="DI15" s="175"/>
      <c r="DJ15" s="174"/>
      <c r="DK15" s="175"/>
      <c r="DL15" s="174"/>
      <c r="DM15" s="175"/>
      <c r="DN15" s="174"/>
      <c r="DO15" s="175"/>
      <c r="DP15" s="174"/>
      <c r="DQ15" s="175"/>
      <c r="DR15" s="174"/>
      <c r="DS15" s="175"/>
      <c r="DT15" s="174"/>
      <c r="DU15" s="175"/>
      <c r="DV15" s="174"/>
      <c r="DW15" s="175"/>
      <c r="DX15" s="174"/>
      <c r="DY15" s="175"/>
      <c r="DZ15" s="174"/>
      <c r="EA15" s="175"/>
      <c r="EB15" s="174"/>
      <c r="EC15" s="175"/>
      <c r="ED15" s="174"/>
      <c r="EE15" s="175"/>
      <c r="EF15" s="174"/>
      <c r="EG15" s="175"/>
      <c r="EH15" s="174"/>
      <c r="EI15" s="175"/>
      <c r="EJ15" s="174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93">
        <f t="shared" si="0"/>
        <v>0</v>
      </c>
      <c r="FI15" s="155">
        <f t="shared" si="1"/>
        <v>0</v>
      </c>
      <c r="FJ15" s="291" t="s">
        <v>176</v>
      </c>
      <c r="FK15" s="10">
        <v>8</v>
      </c>
      <c r="FL15" s="10">
        <v>1329183</v>
      </c>
      <c r="FM15" s="69"/>
      <c r="FN15" s="176"/>
      <c r="HE15" s="7"/>
      <c r="HF15" s="7"/>
      <c r="HG15" s="7"/>
    </row>
    <row r="16" spans="1:215" ht="15">
      <c r="A16" s="37">
        <v>630104</v>
      </c>
      <c r="B16" s="180"/>
      <c r="C16" s="181"/>
      <c r="D16" s="180"/>
      <c r="E16" s="181"/>
      <c r="F16" s="180"/>
      <c r="G16" s="181"/>
      <c r="H16" s="180"/>
      <c r="I16" s="181"/>
      <c r="J16" s="174"/>
      <c r="K16" s="175"/>
      <c r="L16" s="174"/>
      <c r="M16" s="175"/>
      <c r="N16" s="174"/>
      <c r="O16" s="175"/>
      <c r="P16" s="180"/>
      <c r="Q16" s="181"/>
      <c r="R16" s="180"/>
      <c r="S16" s="181"/>
      <c r="T16" s="180"/>
      <c r="U16" s="181"/>
      <c r="V16" s="174"/>
      <c r="W16" s="175"/>
      <c r="X16" s="180"/>
      <c r="Y16" s="181"/>
      <c r="Z16" s="180"/>
      <c r="AA16" s="181"/>
      <c r="AB16" s="180"/>
      <c r="AC16" s="181"/>
      <c r="AD16" s="180"/>
      <c r="AE16" s="181"/>
      <c r="AF16" s="180"/>
      <c r="AG16" s="181"/>
      <c r="AH16" s="180"/>
      <c r="AI16" s="181"/>
      <c r="AJ16" s="180"/>
      <c r="AK16" s="181"/>
      <c r="AL16" s="180"/>
      <c r="AM16" s="181"/>
      <c r="AN16" s="180">
        <v>18</v>
      </c>
      <c r="AO16" s="181">
        <v>4212.6660000000002</v>
      </c>
      <c r="AP16" s="180">
        <v>3</v>
      </c>
      <c r="AQ16" s="181">
        <v>375.55799999999999</v>
      </c>
      <c r="AR16" s="180"/>
      <c r="AS16" s="181"/>
      <c r="AT16" s="180"/>
      <c r="AU16" s="181"/>
      <c r="AV16" s="180">
        <v>1</v>
      </c>
      <c r="AW16" s="181">
        <v>89.311000000000007</v>
      </c>
      <c r="AX16" s="180">
        <v>2</v>
      </c>
      <c r="AY16" s="181">
        <v>403.95400000000001</v>
      </c>
      <c r="AZ16" s="180"/>
      <c r="BA16" s="181"/>
      <c r="BB16" s="180"/>
      <c r="BC16" s="181"/>
      <c r="BD16" s="180"/>
      <c r="BE16" s="181"/>
      <c r="BF16" s="174"/>
      <c r="BG16" s="175"/>
      <c r="BH16" s="174"/>
      <c r="BI16" s="175"/>
      <c r="BJ16" s="174"/>
      <c r="BK16" s="175"/>
      <c r="BL16" s="180"/>
      <c r="BM16" s="181"/>
      <c r="BN16" s="180"/>
      <c r="BO16" s="181"/>
      <c r="BP16" s="180"/>
      <c r="BQ16" s="181"/>
      <c r="BR16" s="174"/>
      <c r="BS16" s="175"/>
      <c r="BT16" s="180"/>
      <c r="BU16" s="181"/>
      <c r="BV16" s="180"/>
      <c r="BW16" s="181"/>
      <c r="BX16" s="180"/>
      <c r="BY16" s="181"/>
      <c r="BZ16" s="180"/>
      <c r="CA16" s="181"/>
      <c r="CB16" s="180"/>
      <c r="CC16" s="181"/>
      <c r="CD16" s="180"/>
      <c r="CE16" s="181"/>
      <c r="CF16" s="180"/>
      <c r="CG16" s="181"/>
      <c r="CH16" s="292"/>
      <c r="CI16" s="293"/>
      <c r="CJ16" s="292"/>
      <c r="CK16" s="293"/>
      <c r="CL16" s="292"/>
      <c r="CM16" s="293"/>
      <c r="CN16" s="292"/>
      <c r="CO16" s="293"/>
      <c r="CP16" s="292"/>
      <c r="CQ16" s="293"/>
      <c r="CR16" s="292"/>
      <c r="CS16" s="293"/>
      <c r="CT16" s="292"/>
      <c r="CU16" s="293"/>
      <c r="CV16" s="292"/>
      <c r="CW16" s="293"/>
      <c r="CX16" s="292"/>
      <c r="CY16" s="293"/>
      <c r="CZ16" s="292"/>
      <c r="DA16" s="293"/>
      <c r="DB16" s="292"/>
      <c r="DC16" s="293"/>
      <c r="DD16" s="292"/>
      <c r="DE16" s="293"/>
      <c r="DF16" s="292"/>
      <c r="DG16" s="293"/>
      <c r="DH16" s="292"/>
      <c r="DI16" s="293"/>
      <c r="DJ16" s="292"/>
      <c r="DK16" s="293"/>
      <c r="DL16" s="292"/>
      <c r="DM16" s="293"/>
      <c r="DN16" s="292"/>
      <c r="DO16" s="293"/>
      <c r="DP16" s="180"/>
      <c r="DQ16" s="181"/>
      <c r="DR16" s="180"/>
      <c r="DS16" s="181"/>
      <c r="DT16" s="180"/>
      <c r="DU16" s="181"/>
      <c r="DV16" s="180"/>
      <c r="DW16" s="181"/>
      <c r="DX16" s="180"/>
      <c r="DY16" s="181"/>
      <c r="DZ16" s="180"/>
      <c r="EA16" s="181"/>
      <c r="EB16" s="174"/>
      <c r="EC16" s="175"/>
      <c r="ED16" s="174"/>
      <c r="EE16" s="175"/>
      <c r="EF16" s="174"/>
      <c r="EG16" s="175"/>
      <c r="EH16" s="174"/>
      <c r="EI16" s="175"/>
      <c r="EJ16" s="174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93">
        <f t="shared" si="0"/>
        <v>24</v>
      </c>
      <c r="FI16" s="155">
        <f t="shared" si="1"/>
        <v>5081.4889999999996</v>
      </c>
      <c r="FJ16" s="291" t="s">
        <v>168</v>
      </c>
      <c r="FK16" s="10">
        <v>58</v>
      </c>
      <c r="FL16" s="10">
        <v>13321550</v>
      </c>
      <c r="FM16" s="69"/>
      <c r="FN16" s="176"/>
      <c r="HE16" s="7"/>
      <c r="HF16" s="7"/>
      <c r="HG16" s="7"/>
    </row>
    <row r="17" spans="1:215" ht="15">
      <c r="A17" s="37">
        <v>630105</v>
      </c>
      <c r="B17" s="180"/>
      <c r="C17" s="181"/>
      <c r="D17" s="180"/>
      <c r="E17" s="181"/>
      <c r="F17" s="180"/>
      <c r="G17" s="181"/>
      <c r="H17" s="180"/>
      <c r="I17" s="181"/>
      <c r="J17" s="180"/>
      <c r="K17" s="181"/>
      <c r="L17" s="180"/>
      <c r="M17" s="181"/>
      <c r="N17" s="174"/>
      <c r="O17" s="175"/>
      <c r="P17" s="180"/>
      <c r="Q17" s="181"/>
      <c r="R17" s="180"/>
      <c r="S17" s="181"/>
      <c r="T17" s="180"/>
      <c r="U17" s="181"/>
      <c r="V17" s="174"/>
      <c r="W17" s="175"/>
      <c r="X17" s="180"/>
      <c r="Y17" s="181"/>
      <c r="Z17" s="180"/>
      <c r="AA17" s="181"/>
      <c r="AB17" s="180"/>
      <c r="AC17" s="181"/>
      <c r="AD17" s="180"/>
      <c r="AE17" s="181"/>
      <c r="AF17" s="180"/>
      <c r="AG17" s="181"/>
      <c r="AH17" s="180"/>
      <c r="AI17" s="181"/>
      <c r="AJ17" s="180"/>
      <c r="AK17" s="181"/>
      <c r="AL17" s="180"/>
      <c r="AM17" s="181"/>
      <c r="AN17" s="180"/>
      <c r="AO17" s="181"/>
      <c r="AP17" s="174"/>
      <c r="AQ17" s="175"/>
      <c r="AR17" s="180"/>
      <c r="AS17" s="181"/>
      <c r="AT17" s="180"/>
      <c r="AU17" s="181"/>
      <c r="AV17" s="180"/>
      <c r="AW17" s="181"/>
      <c r="AX17" s="180"/>
      <c r="AY17" s="181"/>
      <c r="AZ17" s="180"/>
      <c r="BA17" s="181"/>
      <c r="BB17" s="180"/>
      <c r="BC17" s="181"/>
      <c r="BD17" s="180"/>
      <c r="BE17" s="181"/>
      <c r="BF17" s="174"/>
      <c r="BG17" s="175"/>
      <c r="BH17" s="174"/>
      <c r="BI17" s="175"/>
      <c r="BJ17" s="174"/>
      <c r="BK17" s="175"/>
      <c r="BL17" s="180"/>
      <c r="BM17" s="181"/>
      <c r="BN17" s="180"/>
      <c r="BO17" s="181"/>
      <c r="BP17" s="180"/>
      <c r="BQ17" s="181"/>
      <c r="BR17" s="174"/>
      <c r="BS17" s="175"/>
      <c r="BT17" s="180"/>
      <c r="BU17" s="181"/>
      <c r="BV17" s="180"/>
      <c r="BW17" s="181"/>
      <c r="BX17" s="180"/>
      <c r="BY17" s="181"/>
      <c r="BZ17" s="180"/>
      <c r="CA17" s="181"/>
      <c r="CB17" s="180"/>
      <c r="CC17" s="181"/>
      <c r="CD17" s="180"/>
      <c r="CE17" s="181"/>
      <c r="CF17" s="180"/>
      <c r="CG17" s="181"/>
      <c r="CH17" s="292">
        <v>66</v>
      </c>
      <c r="CI17" s="293">
        <v>13142.183999999999</v>
      </c>
      <c r="CJ17" s="292">
        <v>21</v>
      </c>
      <c r="CK17" s="293">
        <v>4832.5410000000002</v>
      </c>
      <c r="CL17" s="292">
        <v>1</v>
      </c>
      <c r="CM17" s="293">
        <v>260.83699999999999</v>
      </c>
      <c r="CN17" s="292">
        <v>52</v>
      </c>
      <c r="CO17" s="293">
        <v>7694.5439999999999</v>
      </c>
      <c r="CP17" s="292">
        <v>28</v>
      </c>
      <c r="CQ17" s="293">
        <v>5012.3639999999996</v>
      </c>
      <c r="CR17" s="292">
        <v>7</v>
      </c>
      <c r="CS17" s="293">
        <v>1560.1320000000001</v>
      </c>
      <c r="CT17" s="292">
        <v>19</v>
      </c>
      <c r="CU17" s="293">
        <v>2602.6579999999999</v>
      </c>
      <c r="CV17" s="292">
        <v>5</v>
      </c>
      <c r="CW17" s="293">
        <v>813.2</v>
      </c>
      <c r="CX17" s="292">
        <v>1</v>
      </c>
      <c r="CY17" s="293">
        <v>202.06700000000001</v>
      </c>
      <c r="CZ17" s="292">
        <v>26</v>
      </c>
      <c r="DA17" s="293">
        <v>7469.982</v>
      </c>
      <c r="DB17" s="292">
        <v>6</v>
      </c>
      <c r="DC17" s="293">
        <v>1880.6579999999999</v>
      </c>
      <c r="DD17" s="292">
        <v>2</v>
      </c>
      <c r="DE17" s="293">
        <v>688.62599999999998</v>
      </c>
      <c r="DF17" s="292">
        <v>19</v>
      </c>
      <c r="DG17" s="293">
        <v>3249.2089999999998</v>
      </c>
      <c r="DH17" s="292">
        <v>1</v>
      </c>
      <c r="DI17" s="293">
        <v>318.70400000000001</v>
      </c>
      <c r="DJ17" s="292">
        <v>35</v>
      </c>
      <c r="DK17" s="293">
        <v>8964.7250000000004</v>
      </c>
      <c r="DL17" s="292"/>
      <c r="DM17" s="293">
        <v>0</v>
      </c>
      <c r="DN17" s="292">
        <v>10</v>
      </c>
      <c r="DO17" s="293">
        <v>4453.96</v>
      </c>
      <c r="DP17" s="180"/>
      <c r="DQ17" s="181"/>
      <c r="DR17" s="180"/>
      <c r="DS17" s="181"/>
      <c r="DT17" s="180"/>
      <c r="DU17" s="181"/>
      <c r="DV17" s="180"/>
      <c r="DW17" s="181"/>
      <c r="DX17" s="180"/>
      <c r="DY17" s="181"/>
      <c r="DZ17" s="180"/>
      <c r="EA17" s="181"/>
      <c r="EB17" s="174"/>
      <c r="EC17" s="175"/>
      <c r="ED17" s="174"/>
      <c r="EE17" s="175"/>
      <c r="EF17" s="174"/>
      <c r="EG17" s="175"/>
      <c r="EH17" s="174"/>
      <c r="EI17" s="175"/>
      <c r="EJ17" s="174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93">
        <f t="shared" si="0"/>
        <v>299</v>
      </c>
      <c r="FI17" s="155">
        <f t="shared" si="1"/>
        <v>63146.391000000003</v>
      </c>
      <c r="FJ17" s="309" t="s">
        <v>177</v>
      </c>
      <c r="FK17" s="10">
        <v>41</v>
      </c>
      <c r="FL17" s="10">
        <v>3087792</v>
      </c>
      <c r="FM17" s="69"/>
      <c r="FN17" s="176"/>
      <c r="HE17" s="7"/>
      <c r="HF17" s="7"/>
      <c r="HG17" s="7"/>
    </row>
    <row r="18" spans="1:215" ht="15">
      <c r="A18" s="37">
        <v>630106</v>
      </c>
      <c r="B18" s="180"/>
      <c r="C18" s="181"/>
      <c r="D18" s="180"/>
      <c r="E18" s="181"/>
      <c r="F18" s="180"/>
      <c r="G18" s="181"/>
      <c r="H18" s="180"/>
      <c r="I18" s="182"/>
      <c r="J18" s="180"/>
      <c r="K18" s="181"/>
      <c r="L18" s="180"/>
      <c r="M18" s="181"/>
      <c r="N18" s="174"/>
      <c r="O18" s="175"/>
      <c r="P18" s="180"/>
      <c r="Q18" s="181"/>
      <c r="R18" s="180"/>
      <c r="S18" s="181"/>
      <c r="T18" s="180"/>
      <c r="U18" s="181"/>
      <c r="V18" s="174"/>
      <c r="W18" s="175"/>
      <c r="X18" s="180"/>
      <c r="Y18" s="181"/>
      <c r="Z18" s="180"/>
      <c r="AA18" s="181"/>
      <c r="AB18" s="180"/>
      <c r="AC18" s="181"/>
      <c r="AD18" s="180"/>
      <c r="AE18" s="181"/>
      <c r="AF18" s="180"/>
      <c r="AG18" s="181"/>
      <c r="AH18" s="180"/>
      <c r="AI18" s="181"/>
      <c r="AJ18" s="180"/>
      <c r="AK18" s="181"/>
      <c r="AL18" s="180"/>
      <c r="AM18" s="181"/>
      <c r="AN18" s="180"/>
      <c r="AO18" s="181"/>
      <c r="AP18" s="174"/>
      <c r="AQ18" s="175"/>
      <c r="AR18" s="180"/>
      <c r="AS18" s="181"/>
      <c r="AT18" s="180"/>
      <c r="AU18" s="181"/>
      <c r="AV18" s="180"/>
      <c r="AW18" s="181"/>
      <c r="AX18" s="180"/>
      <c r="AY18" s="181"/>
      <c r="AZ18" s="180"/>
      <c r="BA18" s="181"/>
      <c r="BB18" s="180"/>
      <c r="BC18" s="181"/>
      <c r="BD18" s="180"/>
      <c r="BE18" s="181"/>
      <c r="BF18" s="174"/>
      <c r="BG18" s="175"/>
      <c r="BH18" s="174"/>
      <c r="BI18" s="175"/>
      <c r="BJ18" s="174"/>
      <c r="BK18" s="175"/>
      <c r="BL18" s="180"/>
      <c r="BM18" s="181"/>
      <c r="BN18" s="180"/>
      <c r="BO18" s="181"/>
      <c r="BP18" s="180"/>
      <c r="BQ18" s="181"/>
      <c r="BR18" s="174"/>
      <c r="BS18" s="175"/>
      <c r="BT18" s="180"/>
      <c r="BU18" s="181"/>
      <c r="BV18" s="180"/>
      <c r="BW18" s="181"/>
      <c r="BX18" s="180"/>
      <c r="BY18" s="181"/>
      <c r="BZ18" s="180"/>
      <c r="CA18" s="181"/>
      <c r="CB18" s="180"/>
      <c r="CC18" s="181"/>
      <c r="CD18" s="180"/>
      <c r="CE18" s="181"/>
      <c r="CF18" s="180"/>
      <c r="CG18" s="181"/>
      <c r="CH18" s="180"/>
      <c r="CI18" s="181"/>
      <c r="CJ18" s="180"/>
      <c r="CK18" s="181"/>
      <c r="CL18" s="180"/>
      <c r="CM18" s="181"/>
      <c r="CN18" s="180"/>
      <c r="CO18" s="181"/>
      <c r="CP18" s="180"/>
      <c r="CQ18" s="181"/>
      <c r="CR18" s="180"/>
      <c r="CS18" s="181"/>
      <c r="CT18" s="180"/>
      <c r="CU18" s="181"/>
      <c r="CV18" s="180"/>
      <c r="CW18" s="181"/>
      <c r="CX18" s="180"/>
      <c r="CY18" s="181"/>
      <c r="CZ18" s="180"/>
      <c r="DA18" s="181"/>
      <c r="DB18" s="180"/>
      <c r="DC18" s="181"/>
      <c r="DD18" s="180"/>
      <c r="DE18" s="181"/>
      <c r="DF18" s="174"/>
      <c r="DG18" s="175"/>
      <c r="DH18" s="180"/>
      <c r="DI18" s="181"/>
      <c r="DJ18" s="180"/>
      <c r="DK18" s="181"/>
      <c r="DL18" s="180"/>
      <c r="DM18" s="181"/>
      <c r="DN18" s="180"/>
      <c r="DO18" s="181"/>
      <c r="DP18" s="180"/>
      <c r="DQ18" s="181"/>
      <c r="DR18" s="180"/>
      <c r="DS18" s="181"/>
      <c r="DT18" s="180"/>
      <c r="DU18" s="181"/>
      <c r="DV18" s="180"/>
      <c r="DW18" s="181"/>
      <c r="DX18" s="180"/>
      <c r="DY18" s="181"/>
      <c r="DZ18" s="180"/>
      <c r="EA18" s="181"/>
      <c r="EB18" s="174"/>
      <c r="EC18" s="175"/>
      <c r="ED18" s="174"/>
      <c r="EE18" s="175"/>
      <c r="EF18" s="174"/>
      <c r="EG18" s="175"/>
      <c r="EH18" s="174"/>
      <c r="EI18" s="175"/>
      <c r="EJ18" s="174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93">
        <f t="shared" si="0"/>
        <v>0</v>
      </c>
      <c r="FI18" s="155">
        <f t="shared" si="1"/>
        <v>0</v>
      </c>
      <c r="FJ18" s="307" t="s">
        <v>178</v>
      </c>
      <c r="FK18" s="10">
        <v>24</v>
      </c>
      <c r="FL18" s="10">
        <v>5081489</v>
      </c>
      <c r="FM18" s="69"/>
      <c r="FN18" s="176"/>
      <c r="HE18" s="7"/>
      <c r="HF18" s="7"/>
      <c r="HG18" s="7"/>
    </row>
    <row r="19" spans="1:215" ht="15">
      <c r="A19" s="37">
        <v>630107</v>
      </c>
      <c r="B19" s="180"/>
      <c r="C19" s="181"/>
      <c r="D19" s="180"/>
      <c r="E19" s="181"/>
      <c r="F19" s="180"/>
      <c r="G19" s="181"/>
      <c r="H19" s="180"/>
      <c r="I19" s="181"/>
      <c r="J19" s="180"/>
      <c r="K19" s="181"/>
      <c r="L19" s="180"/>
      <c r="M19" s="181"/>
      <c r="N19" s="174"/>
      <c r="O19" s="175"/>
      <c r="P19" s="180"/>
      <c r="Q19" s="181"/>
      <c r="R19" s="180"/>
      <c r="S19" s="181"/>
      <c r="T19" s="180"/>
      <c r="U19" s="181"/>
      <c r="V19" s="174"/>
      <c r="W19" s="175"/>
      <c r="X19" s="180"/>
      <c r="Y19" s="181"/>
      <c r="Z19" s="180"/>
      <c r="AA19" s="181"/>
      <c r="AB19" s="180"/>
      <c r="AC19" s="181"/>
      <c r="AD19" s="180"/>
      <c r="AE19" s="181"/>
      <c r="AF19" s="180"/>
      <c r="AG19" s="181"/>
      <c r="AH19" s="180"/>
      <c r="AI19" s="181"/>
      <c r="AJ19" s="180"/>
      <c r="AK19" s="181"/>
      <c r="AL19" s="180"/>
      <c r="AM19" s="181"/>
      <c r="AN19" s="180"/>
      <c r="AO19" s="181"/>
      <c r="AP19" s="174"/>
      <c r="AQ19" s="175"/>
      <c r="AR19" s="180"/>
      <c r="AS19" s="181"/>
      <c r="AT19" s="180"/>
      <c r="AU19" s="181"/>
      <c r="AV19" s="180"/>
      <c r="AW19" s="181"/>
      <c r="AX19" s="180"/>
      <c r="AY19" s="181"/>
      <c r="AZ19" s="180"/>
      <c r="BA19" s="181"/>
      <c r="BB19" s="180"/>
      <c r="BC19" s="181"/>
      <c r="BD19" s="180"/>
      <c r="BE19" s="181"/>
      <c r="BF19" s="174"/>
      <c r="BG19" s="175"/>
      <c r="BH19" s="174"/>
      <c r="BI19" s="175"/>
      <c r="BJ19" s="174"/>
      <c r="BK19" s="175"/>
      <c r="BL19" s="180"/>
      <c r="BM19" s="181"/>
      <c r="BN19" s="180"/>
      <c r="BO19" s="181"/>
      <c r="BP19" s="180"/>
      <c r="BQ19" s="181"/>
      <c r="BR19" s="174"/>
      <c r="BS19" s="175"/>
      <c r="BT19" s="180"/>
      <c r="BU19" s="181"/>
      <c r="BV19" s="180"/>
      <c r="BW19" s="181"/>
      <c r="BX19" s="180"/>
      <c r="BY19" s="181"/>
      <c r="BZ19" s="180"/>
      <c r="CA19" s="181"/>
      <c r="CB19" s="180"/>
      <c r="CC19" s="181"/>
      <c r="CD19" s="180"/>
      <c r="CE19" s="181"/>
      <c r="CF19" s="180"/>
      <c r="CG19" s="181"/>
      <c r="CH19" s="292"/>
      <c r="CI19" s="293">
        <v>0</v>
      </c>
      <c r="CJ19" s="292"/>
      <c r="CK19" s="293">
        <v>0</v>
      </c>
      <c r="CL19" s="292"/>
      <c r="CM19" s="293">
        <v>0</v>
      </c>
      <c r="CN19" s="292"/>
      <c r="CO19" s="293">
        <v>0</v>
      </c>
      <c r="CP19" s="292"/>
      <c r="CQ19" s="293">
        <v>0</v>
      </c>
      <c r="CR19" s="292"/>
      <c r="CS19" s="293">
        <v>0</v>
      </c>
      <c r="CT19" s="292">
        <v>16</v>
      </c>
      <c r="CU19" s="293">
        <v>2191.712</v>
      </c>
      <c r="CV19" s="292">
        <v>3</v>
      </c>
      <c r="CW19" s="293">
        <v>487.92</v>
      </c>
      <c r="CX19" s="292">
        <v>1</v>
      </c>
      <c r="CY19" s="293">
        <v>202.06700000000001</v>
      </c>
      <c r="CZ19" s="292"/>
      <c r="DA19" s="293">
        <v>0</v>
      </c>
      <c r="DB19" s="292"/>
      <c r="DC19" s="293">
        <v>0</v>
      </c>
      <c r="DD19" s="292"/>
      <c r="DE19" s="293">
        <v>0</v>
      </c>
      <c r="DF19" s="292"/>
      <c r="DG19" s="293">
        <v>0</v>
      </c>
      <c r="DH19" s="292"/>
      <c r="DI19" s="293">
        <v>0</v>
      </c>
      <c r="DJ19" s="292"/>
      <c r="DK19" s="293">
        <v>0</v>
      </c>
      <c r="DL19" s="292"/>
      <c r="DM19" s="293">
        <v>0</v>
      </c>
      <c r="DN19" s="292"/>
      <c r="DO19" s="293">
        <v>0</v>
      </c>
      <c r="DP19" s="180"/>
      <c r="DQ19" s="181"/>
      <c r="DR19" s="180"/>
      <c r="DS19" s="181"/>
      <c r="DT19" s="180"/>
      <c r="DU19" s="181"/>
      <c r="DV19" s="180"/>
      <c r="DW19" s="181"/>
      <c r="DX19" s="180"/>
      <c r="DY19" s="181"/>
      <c r="DZ19" s="292"/>
      <c r="EA19" s="293"/>
      <c r="EB19" s="174"/>
      <c r="EC19" s="175"/>
      <c r="ED19" s="292">
        <v>1</v>
      </c>
      <c r="EE19" s="293">
        <v>165.709</v>
      </c>
      <c r="EF19" s="174"/>
      <c r="EG19" s="175"/>
      <c r="EH19" s="174"/>
      <c r="EI19" s="175"/>
      <c r="EJ19" s="174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93">
        <f t="shared" si="0"/>
        <v>21</v>
      </c>
      <c r="FI19" s="155">
        <f t="shared" si="1"/>
        <v>3047.4079999999999</v>
      </c>
      <c r="FJ19" s="302" t="s">
        <v>169</v>
      </c>
      <c r="FK19" s="10">
        <v>299</v>
      </c>
      <c r="FL19" s="10">
        <v>63146391</v>
      </c>
      <c r="FM19" s="69"/>
      <c r="FN19" s="176"/>
      <c r="HE19" s="7"/>
      <c r="HF19" s="7"/>
      <c r="HG19" s="7"/>
    </row>
    <row r="20" spans="1:215" ht="15">
      <c r="A20" s="37">
        <v>630112</v>
      </c>
      <c r="B20" s="180"/>
      <c r="C20" s="181"/>
      <c r="D20" s="180"/>
      <c r="E20" s="181"/>
      <c r="F20" s="180"/>
      <c r="G20" s="181"/>
      <c r="H20" s="180"/>
      <c r="I20" s="181"/>
      <c r="J20" s="180"/>
      <c r="K20" s="181"/>
      <c r="L20" s="180"/>
      <c r="M20" s="181"/>
      <c r="N20" s="174"/>
      <c r="O20" s="175"/>
      <c r="P20" s="180"/>
      <c r="Q20" s="181"/>
      <c r="R20" s="180"/>
      <c r="S20" s="181"/>
      <c r="T20" s="180"/>
      <c r="U20" s="181"/>
      <c r="V20" s="174"/>
      <c r="W20" s="175"/>
      <c r="X20" s="180"/>
      <c r="Y20" s="181"/>
      <c r="Z20" s="180"/>
      <c r="AA20" s="181"/>
      <c r="AB20" s="180"/>
      <c r="AC20" s="181"/>
      <c r="AD20" s="180"/>
      <c r="AE20" s="181"/>
      <c r="AF20" s="180"/>
      <c r="AG20" s="181"/>
      <c r="AH20" s="180"/>
      <c r="AI20" s="181"/>
      <c r="AJ20" s="180"/>
      <c r="AK20" s="181"/>
      <c r="AL20" s="180"/>
      <c r="AM20" s="181"/>
      <c r="AN20" s="180"/>
      <c r="AO20" s="181"/>
      <c r="AP20" s="174"/>
      <c r="AQ20" s="175"/>
      <c r="AR20" s="180"/>
      <c r="AS20" s="181"/>
      <c r="AT20" s="180"/>
      <c r="AU20" s="181"/>
      <c r="AV20" s="180"/>
      <c r="AW20" s="181"/>
      <c r="AX20" s="180"/>
      <c r="AY20" s="181"/>
      <c r="AZ20" s="180"/>
      <c r="BA20" s="181"/>
      <c r="BB20" s="180"/>
      <c r="BC20" s="181"/>
      <c r="BD20" s="180"/>
      <c r="BE20" s="181"/>
      <c r="BF20" s="174"/>
      <c r="BG20" s="175"/>
      <c r="BH20" s="174"/>
      <c r="BI20" s="175"/>
      <c r="BJ20" s="174"/>
      <c r="BK20" s="175"/>
      <c r="BL20" s="180"/>
      <c r="BM20" s="181"/>
      <c r="BN20" s="180"/>
      <c r="BO20" s="181"/>
      <c r="BP20" s="180"/>
      <c r="BQ20" s="181"/>
      <c r="BR20" s="174"/>
      <c r="BS20" s="175"/>
      <c r="BT20" s="180"/>
      <c r="BU20" s="181"/>
      <c r="BV20" s="180"/>
      <c r="BW20" s="181"/>
      <c r="BX20" s="180"/>
      <c r="BY20" s="181"/>
      <c r="BZ20" s="180"/>
      <c r="CA20" s="181"/>
      <c r="CB20" s="180"/>
      <c r="CC20" s="181"/>
      <c r="CD20" s="180"/>
      <c r="CE20" s="181"/>
      <c r="CF20" s="180"/>
      <c r="CG20" s="181"/>
      <c r="CH20" s="292">
        <v>28</v>
      </c>
      <c r="CI20" s="293">
        <v>5575.4719999999998</v>
      </c>
      <c r="CJ20" s="292">
        <v>1</v>
      </c>
      <c r="CK20" s="293">
        <v>230.12100000000001</v>
      </c>
      <c r="CL20" s="292">
        <v>12</v>
      </c>
      <c r="CM20" s="293">
        <v>3130.0439999999999</v>
      </c>
      <c r="CN20" s="292">
        <v>8</v>
      </c>
      <c r="CO20" s="293">
        <v>1183.7760000000001</v>
      </c>
      <c r="CP20" s="292">
        <v>4</v>
      </c>
      <c r="CQ20" s="293">
        <v>716.05200000000002</v>
      </c>
      <c r="CR20" s="292">
        <v>6</v>
      </c>
      <c r="CS20" s="293">
        <v>1337.2560000000001</v>
      </c>
      <c r="CT20" s="292"/>
      <c r="CU20" s="293">
        <v>0</v>
      </c>
      <c r="CV20" s="292"/>
      <c r="CW20" s="293">
        <v>0</v>
      </c>
      <c r="CX20" s="292"/>
      <c r="CY20" s="293">
        <v>0</v>
      </c>
      <c r="CZ20" s="292"/>
      <c r="DA20" s="293"/>
      <c r="DB20" s="292"/>
      <c r="DC20" s="293">
        <v>0</v>
      </c>
      <c r="DD20" s="292"/>
      <c r="DE20" s="293">
        <v>0</v>
      </c>
      <c r="DF20" s="292"/>
      <c r="DG20" s="293"/>
      <c r="DH20" s="292"/>
      <c r="DI20" s="293">
        <v>0</v>
      </c>
      <c r="DJ20" s="292"/>
      <c r="DK20" s="293">
        <v>0</v>
      </c>
      <c r="DL20" s="292"/>
      <c r="DM20" s="293"/>
      <c r="DN20" s="292"/>
      <c r="DO20" s="293">
        <v>0</v>
      </c>
      <c r="DP20" s="180"/>
      <c r="DQ20" s="181"/>
      <c r="DR20" s="180"/>
      <c r="DS20" s="181"/>
      <c r="DT20" s="180"/>
      <c r="DU20" s="181"/>
      <c r="DV20" s="180"/>
      <c r="DW20" s="181"/>
      <c r="DX20" s="180"/>
      <c r="DY20" s="181"/>
      <c r="DZ20" s="292">
        <v>2</v>
      </c>
      <c r="EA20" s="293">
        <v>352.87400000000002</v>
      </c>
      <c r="EB20" s="174"/>
      <c r="EC20" s="175"/>
      <c r="ED20" s="292"/>
      <c r="EE20" s="293"/>
      <c r="EF20" s="174"/>
      <c r="EG20" s="175"/>
      <c r="EH20" s="174"/>
      <c r="EI20" s="175"/>
      <c r="EJ20" s="174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93">
        <f t="shared" si="0"/>
        <v>61</v>
      </c>
      <c r="FI20" s="155">
        <f t="shared" si="1"/>
        <v>12525.594999999998</v>
      </c>
      <c r="FJ20" s="291" t="s">
        <v>170</v>
      </c>
      <c r="FK20" s="10">
        <v>21</v>
      </c>
      <c r="FL20" s="10">
        <v>3047408</v>
      </c>
      <c r="FM20" s="69"/>
      <c r="FN20" s="176"/>
      <c r="HE20" s="7"/>
      <c r="HF20" s="7"/>
      <c r="HG20" s="7"/>
    </row>
    <row r="21" spans="1:215" ht="15">
      <c r="A21" s="37">
        <v>630123</v>
      </c>
      <c r="B21" s="180"/>
      <c r="C21" s="181"/>
      <c r="D21" s="180"/>
      <c r="E21" s="181"/>
      <c r="F21" s="180"/>
      <c r="G21" s="181"/>
      <c r="H21" s="180"/>
      <c r="I21" s="181"/>
      <c r="J21" s="180"/>
      <c r="K21" s="181"/>
      <c r="L21" s="180"/>
      <c r="M21" s="181"/>
      <c r="N21" s="174"/>
      <c r="O21" s="175"/>
      <c r="P21" s="180"/>
      <c r="Q21" s="181"/>
      <c r="R21" s="180"/>
      <c r="S21" s="181"/>
      <c r="T21" s="180"/>
      <c r="U21" s="181"/>
      <c r="V21" s="174"/>
      <c r="W21" s="175"/>
      <c r="X21" s="180"/>
      <c r="Y21" s="181"/>
      <c r="Z21" s="180"/>
      <c r="AA21" s="181"/>
      <c r="AB21" s="180"/>
      <c r="AC21" s="181"/>
      <c r="AD21" s="180"/>
      <c r="AE21" s="181"/>
      <c r="AF21" s="180"/>
      <c r="AG21" s="181"/>
      <c r="AH21" s="180"/>
      <c r="AI21" s="181"/>
      <c r="AJ21" s="180"/>
      <c r="AK21" s="181"/>
      <c r="AL21" s="180"/>
      <c r="AM21" s="181"/>
      <c r="AN21" s="180"/>
      <c r="AO21" s="181"/>
      <c r="AP21" s="174"/>
      <c r="AQ21" s="175"/>
      <c r="AR21" s="180"/>
      <c r="AS21" s="181"/>
      <c r="AT21" s="180"/>
      <c r="AU21" s="181"/>
      <c r="AV21" s="180"/>
      <c r="AW21" s="181"/>
      <c r="AX21" s="180"/>
      <c r="AY21" s="181"/>
      <c r="AZ21" s="180"/>
      <c r="BA21" s="181"/>
      <c r="BB21" s="180"/>
      <c r="BC21" s="181"/>
      <c r="BD21" s="180"/>
      <c r="BE21" s="181"/>
      <c r="BF21" s="174"/>
      <c r="BG21" s="175"/>
      <c r="BH21" s="174"/>
      <c r="BI21" s="175"/>
      <c r="BJ21" s="174"/>
      <c r="BK21" s="175"/>
      <c r="BL21" s="180"/>
      <c r="BM21" s="181"/>
      <c r="BN21" s="180"/>
      <c r="BO21" s="181"/>
      <c r="BP21" s="180"/>
      <c r="BQ21" s="181"/>
      <c r="BR21" s="174"/>
      <c r="BS21" s="175"/>
      <c r="BT21" s="180"/>
      <c r="BU21" s="181"/>
      <c r="BV21" s="180"/>
      <c r="BW21" s="181"/>
      <c r="BX21" s="180"/>
      <c r="BY21" s="181"/>
      <c r="BZ21" s="180"/>
      <c r="CA21" s="181"/>
      <c r="CB21" s="180"/>
      <c r="CC21" s="181"/>
      <c r="CD21" s="180"/>
      <c r="CE21" s="181"/>
      <c r="CF21" s="180"/>
      <c r="CG21" s="181"/>
      <c r="CH21" s="292">
        <v>8</v>
      </c>
      <c r="CI21" s="293">
        <v>1592.992</v>
      </c>
      <c r="CJ21" s="292">
        <v>8</v>
      </c>
      <c r="CK21" s="293">
        <v>1840.9680000000001</v>
      </c>
      <c r="CL21" s="292">
        <v>1</v>
      </c>
      <c r="CM21" s="293">
        <v>260.83699999999999</v>
      </c>
      <c r="CN21" s="292">
        <v>8</v>
      </c>
      <c r="CO21" s="293">
        <v>1183.7760000000001</v>
      </c>
      <c r="CP21" s="292">
        <v>6</v>
      </c>
      <c r="CQ21" s="293">
        <v>1074.078</v>
      </c>
      <c r="CR21" s="292">
        <v>1</v>
      </c>
      <c r="CS21" s="293">
        <v>222.876</v>
      </c>
      <c r="CT21" s="292">
        <v>1</v>
      </c>
      <c r="CU21" s="293">
        <v>136.982</v>
      </c>
      <c r="CV21" s="292">
        <v>1</v>
      </c>
      <c r="CW21" s="293">
        <v>162.63999999999999</v>
      </c>
      <c r="CX21" s="292"/>
      <c r="CY21" s="293">
        <v>0</v>
      </c>
      <c r="CZ21" s="292"/>
      <c r="DA21" s="293"/>
      <c r="DB21" s="292"/>
      <c r="DC21" s="293"/>
      <c r="DD21" s="292"/>
      <c r="DE21" s="293"/>
      <c r="DF21" s="292"/>
      <c r="DG21" s="293"/>
      <c r="DH21" s="292"/>
      <c r="DI21" s="293"/>
      <c r="DJ21" s="292"/>
      <c r="DK21" s="293"/>
      <c r="DL21" s="292"/>
      <c r="DM21" s="293"/>
      <c r="DN21" s="292"/>
      <c r="DO21" s="293">
        <v>0</v>
      </c>
      <c r="DP21" s="180"/>
      <c r="DQ21" s="181"/>
      <c r="DR21" s="180"/>
      <c r="DS21" s="181"/>
      <c r="DT21" s="180"/>
      <c r="DU21" s="181"/>
      <c r="DV21" s="180"/>
      <c r="DW21" s="181"/>
      <c r="DX21" s="180"/>
      <c r="DY21" s="181"/>
      <c r="DZ21" s="292"/>
      <c r="EA21" s="293">
        <v>0</v>
      </c>
      <c r="EB21" s="174"/>
      <c r="EC21" s="175"/>
      <c r="ED21" s="292"/>
      <c r="EE21" s="293"/>
      <c r="EF21" s="174"/>
      <c r="EG21" s="175"/>
      <c r="EH21" s="174"/>
      <c r="EI21" s="175"/>
      <c r="EJ21" s="174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93">
        <f t="shared" si="0"/>
        <v>34</v>
      </c>
      <c r="FI21" s="155">
        <f t="shared" si="1"/>
        <v>6475.1490000000003</v>
      </c>
      <c r="FJ21" s="291" t="s">
        <v>179</v>
      </c>
      <c r="FK21" s="10">
        <v>61</v>
      </c>
      <c r="FL21" s="10">
        <v>12525595</v>
      </c>
      <c r="FM21" s="69"/>
      <c r="FN21" s="176"/>
      <c r="HE21" s="7"/>
      <c r="HF21" s="7"/>
      <c r="HG21" s="7"/>
    </row>
    <row r="22" spans="1:215" s="10" customFormat="1" ht="15">
      <c r="A22" s="58" t="s">
        <v>54</v>
      </c>
      <c r="B22" s="64">
        <f t="shared" ref="B22:AG22" si="2">SUM(B4:B21)</f>
        <v>3</v>
      </c>
      <c r="C22" s="64">
        <f t="shared" si="2"/>
        <v>476.18100000000004</v>
      </c>
      <c r="D22" s="64">
        <f t="shared" si="2"/>
        <v>1</v>
      </c>
      <c r="E22" s="64">
        <f t="shared" si="2"/>
        <v>241.673</v>
      </c>
      <c r="F22" s="64">
        <f t="shared" si="2"/>
        <v>0</v>
      </c>
      <c r="G22" s="64">
        <f t="shared" si="2"/>
        <v>0</v>
      </c>
      <c r="H22" s="64">
        <f t="shared" si="2"/>
        <v>0</v>
      </c>
      <c r="I22" s="64">
        <f t="shared" si="2"/>
        <v>0</v>
      </c>
      <c r="J22" s="64">
        <f t="shared" si="2"/>
        <v>1</v>
      </c>
      <c r="K22" s="64">
        <f t="shared" si="2"/>
        <v>164.54599999999999</v>
      </c>
      <c r="L22" s="64">
        <f t="shared" si="2"/>
        <v>1</v>
      </c>
      <c r="M22" s="64">
        <f t="shared" si="2"/>
        <v>185.49299999999999</v>
      </c>
      <c r="N22" s="64">
        <f t="shared" si="2"/>
        <v>0</v>
      </c>
      <c r="O22" s="64">
        <f t="shared" si="2"/>
        <v>0</v>
      </c>
      <c r="P22" s="64">
        <f t="shared" si="2"/>
        <v>0</v>
      </c>
      <c r="Q22" s="64">
        <f t="shared" si="2"/>
        <v>0</v>
      </c>
      <c r="R22" s="64">
        <f t="shared" si="2"/>
        <v>0</v>
      </c>
      <c r="S22" s="64">
        <f t="shared" si="2"/>
        <v>0</v>
      </c>
      <c r="T22" s="64">
        <f t="shared" si="2"/>
        <v>1</v>
      </c>
      <c r="U22" s="64">
        <f t="shared" si="2"/>
        <v>668.08799999999997</v>
      </c>
      <c r="V22" s="64">
        <f t="shared" si="2"/>
        <v>1</v>
      </c>
      <c r="W22" s="64">
        <f t="shared" si="2"/>
        <v>1937.9880000000001</v>
      </c>
      <c r="X22" s="64">
        <f t="shared" si="2"/>
        <v>3</v>
      </c>
      <c r="Y22" s="64">
        <f t="shared" si="2"/>
        <v>600.11099999999999</v>
      </c>
      <c r="Z22" s="64">
        <f t="shared" si="2"/>
        <v>0</v>
      </c>
      <c r="AA22" s="64">
        <f t="shared" si="2"/>
        <v>0</v>
      </c>
      <c r="AB22" s="64">
        <f t="shared" si="2"/>
        <v>0</v>
      </c>
      <c r="AC22" s="64">
        <f t="shared" si="2"/>
        <v>0</v>
      </c>
      <c r="AD22" s="64">
        <f t="shared" si="2"/>
        <v>0</v>
      </c>
      <c r="AE22" s="64">
        <f t="shared" si="2"/>
        <v>0</v>
      </c>
      <c r="AF22" s="64">
        <f t="shared" si="2"/>
        <v>5</v>
      </c>
      <c r="AG22" s="64">
        <f t="shared" si="2"/>
        <v>1824.0250000000001</v>
      </c>
      <c r="AH22" s="64">
        <f t="shared" ref="AH22:BM22" si="3">SUM(AH4:AH21)</f>
        <v>0</v>
      </c>
      <c r="AI22" s="64">
        <f t="shared" si="3"/>
        <v>0</v>
      </c>
      <c r="AJ22" s="64">
        <f t="shared" si="3"/>
        <v>5</v>
      </c>
      <c r="AK22" s="64">
        <f t="shared" si="3"/>
        <v>1536.335</v>
      </c>
      <c r="AL22" s="64">
        <f t="shared" si="3"/>
        <v>1</v>
      </c>
      <c r="AM22" s="64">
        <f t="shared" si="3"/>
        <v>626.899</v>
      </c>
      <c r="AN22" s="64">
        <f t="shared" si="3"/>
        <v>18</v>
      </c>
      <c r="AO22" s="64">
        <f t="shared" si="3"/>
        <v>4212.6660000000002</v>
      </c>
      <c r="AP22" s="64">
        <f t="shared" si="3"/>
        <v>3</v>
      </c>
      <c r="AQ22" s="64">
        <f t="shared" si="3"/>
        <v>375.55799999999999</v>
      </c>
      <c r="AR22" s="64">
        <f t="shared" si="3"/>
        <v>4</v>
      </c>
      <c r="AS22" s="64">
        <f t="shared" si="3"/>
        <v>672.04</v>
      </c>
      <c r="AT22" s="64">
        <f t="shared" si="3"/>
        <v>0</v>
      </c>
      <c r="AU22" s="64">
        <f t="shared" si="3"/>
        <v>0</v>
      </c>
      <c r="AV22" s="64">
        <f t="shared" si="3"/>
        <v>1</v>
      </c>
      <c r="AW22" s="64">
        <f t="shared" si="3"/>
        <v>89.311000000000007</v>
      </c>
      <c r="AX22" s="64">
        <f t="shared" si="3"/>
        <v>2</v>
      </c>
      <c r="AY22" s="64">
        <f t="shared" si="3"/>
        <v>403.95400000000001</v>
      </c>
      <c r="AZ22" s="64">
        <f t="shared" si="3"/>
        <v>0</v>
      </c>
      <c r="BA22" s="64">
        <f t="shared" si="3"/>
        <v>0</v>
      </c>
      <c r="BB22" s="64">
        <f t="shared" si="3"/>
        <v>2</v>
      </c>
      <c r="BC22" s="64">
        <f t="shared" si="3"/>
        <v>280.464</v>
      </c>
      <c r="BD22" s="64">
        <f t="shared" si="3"/>
        <v>1</v>
      </c>
      <c r="BE22" s="64">
        <f t="shared" si="3"/>
        <v>83.034999999999997</v>
      </c>
      <c r="BF22" s="64">
        <f t="shared" si="3"/>
        <v>1</v>
      </c>
      <c r="BG22" s="64">
        <f t="shared" si="3"/>
        <v>160.863</v>
      </c>
      <c r="BH22" s="64">
        <f t="shared" si="3"/>
        <v>41</v>
      </c>
      <c r="BI22" s="64">
        <f t="shared" si="3"/>
        <v>3087.7919999999999</v>
      </c>
      <c r="BJ22" s="64">
        <f t="shared" si="3"/>
        <v>0</v>
      </c>
      <c r="BK22" s="64">
        <f t="shared" si="3"/>
        <v>0</v>
      </c>
      <c r="BL22" s="64">
        <f t="shared" si="3"/>
        <v>0</v>
      </c>
      <c r="BM22" s="64">
        <f t="shared" si="3"/>
        <v>0</v>
      </c>
      <c r="BN22" s="64">
        <f t="shared" ref="BN22:CS22" si="4">SUM(BN4:BN21)</f>
        <v>0</v>
      </c>
      <c r="BO22" s="64">
        <f t="shared" si="4"/>
        <v>0</v>
      </c>
      <c r="BP22" s="64">
        <f t="shared" si="4"/>
        <v>0</v>
      </c>
      <c r="BQ22" s="64">
        <f t="shared" si="4"/>
        <v>0</v>
      </c>
      <c r="BR22" s="64">
        <f t="shared" si="4"/>
        <v>0</v>
      </c>
      <c r="BS22" s="64">
        <f t="shared" si="4"/>
        <v>0</v>
      </c>
      <c r="BT22" s="64">
        <f t="shared" si="4"/>
        <v>0</v>
      </c>
      <c r="BU22" s="64">
        <f t="shared" si="4"/>
        <v>0</v>
      </c>
      <c r="BV22" s="64">
        <f t="shared" si="4"/>
        <v>0</v>
      </c>
      <c r="BW22" s="64">
        <f t="shared" si="4"/>
        <v>0</v>
      </c>
      <c r="BX22" s="64">
        <f t="shared" si="4"/>
        <v>5</v>
      </c>
      <c r="BY22" s="64">
        <f t="shared" si="4"/>
        <v>1047.0999999999999</v>
      </c>
      <c r="BZ22" s="64">
        <f t="shared" si="4"/>
        <v>0</v>
      </c>
      <c r="CA22" s="64">
        <f t="shared" si="4"/>
        <v>0</v>
      </c>
      <c r="CB22" s="64">
        <f t="shared" si="4"/>
        <v>0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1</v>
      </c>
      <c r="CG22" s="64">
        <f t="shared" si="4"/>
        <v>164.37</v>
      </c>
      <c r="CH22" s="64">
        <f t="shared" si="4"/>
        <v>159</v>
      </c>
      <c r="CI22" s="64">
        <f t="shared" si="4"/>
        <v>31660.716</v>
      </c>
      <c r="CJ22" s="64">
        <f t="shared" si="4"/>
        <v>55</v>
      </c>
      <c r="CK22" s="64">
        <f t="shared" si="4"/>
        <v>12656.654999999999</v>
      </c>
      <c r="CL22" s="64">
        <f t="shared" si="4"/>
        <v>21</v>
      </c>
      <c r="CM22" s="64">
        <f t="shared" si="4"/>
        <v>5477.5769999999993</v>
      </c>
      <c r="CN22" s="64">
        <f t="shared" si="4"/>
        <v>132</v>
      </c>
      <c r="CO22" s="64">
        <f t="shared" si="4"/>
        <v>19532.304000000004</v>
      </c>
      <c r="CP22" s="64">
        <f t="shared" si="4"/>
        <v>59</v>
      </c>
      <c r="CQ22" s="64">
        <f t="shared" si="4"/>
        <v>10561.766999999998</v>
      </c>
      <c r="CR22" s="64">
        <f t="shared" si="4"/>
        <v>17</v>
      </c>
      <c r="CS22" s="64">
        <f t="shared" si="4"/>
        <v>3788.8920000000007</v>
      </c>
      <c r="CT22" s="64">
        <f t="shared" ref="CT22:DY22" si="5">SUM(CT4:CT21)</f>
        <v>46</v>
      </c>
      <c r="CU22" s="64">
        <f t="shared" si="5"/>
        <v>6301.1720000000005</v>
      </c>
      <c r="CV22" s="64">
        <f t="shared" si="5"/>
        <v>16</v>
      </c>
      <c r="CW22" s="64">
        <f t="shared" si="5"/>
        <v>2602.2399999999998</v>
      </c>
      <c r="CX22" s="64">
        <f t="shared" si="5"/>
        <v>3</v>
      </c>
      <c r="CY22" s="64">
        <f t="shared" si="5"/>
        <v>606.20100000000002</v>
      </c>
      <c r="CZ22" s="64">
        <f t="shared" si="5"/>
        <v>26</v>
      </c>
      <c r="DA22" s="64">
        <f t="shared" si="5"/>
        <v>7469.982</v>
      </c>
      <c r="DB22" s="64">
        <f t="shared" si="5"/>
        <v>6</v>
      </c>
      <c r="DC22" s="64">
        <f t="shared" si="5"/>
        <v>1880.6579999999999</v>
      </c>
      <c r="DD22" s="64">
        <f t="shared" si="5"/>
        <v>2</v>
      </c>
      <c r="DE22" s="64">
        <f t="shared" si="5"/>
        <v>688.62599999999998</v>
      </c>
      <c r="DF22" s="64">
        <f t="shared" si="5"/>
        <v>27</v>
      </c>
      <c r="DG22" s="64">
        <f t="shared" si="5"/>
        <v>4617.2969999999996</v>
      </c>
      <c r="DH22" s="64">
        <f t="shared" si="5"/>
        <v>1</v>
      </c>
      <c r="DI22" s="64">
        <f t="shared" si="5"/>
        <v>318.70400000000001</v>
      </c>
      <c r="DJ22" s="64">
        <f t="shared" si="5"/>
        <v>39</v>
      </c>
      <c r="DK22" s="64">
        <f t="shared" si="5"/>
        <v>9989.2649999999994</v>
      </c>
      <c r="DL22" s="64">
        <f t="shared" si="5"/>
        <v>6</v>
      </c>
      <c r="DM22" s="64">
        <f t="shared" si="5"/>
        <v>4872.0780000000004</v>
      </c>
      <c r="DN22" s="64">
        <f t="shared" si="5"/>
        <v>10</v>
      </c>
      <c r="DO22" s="64">
        <f t="shared" si="5"/>
        <v>4453.96</v>
      </c>
      <c r="DP22" s="64">
        <f t="shared" si="5"/>
        <v>0</v>
      </c>
      <c r="DQ22" s="64">
        <f t="shared" si="5"/>
        <v>0</v>
      </c>
      <c r="DR22" s="64">
        <f t="shared" si="5"/>
        <v>0</v>
      </c>
      <c r="DS22" s="64">
        <f t="shared" si="5"/>
        <v>0</v>
      </c>
      <c r="DT22" s="64">
        <f t="shared" si="5"/>
        <v>0</v>
      </c>
      <c r="DU22" s="64">
        <f t="shared" si="5"/>
        <v>0</v>
      </c>
      <c r="DV22" s="64">
        <f t="shared" si="5"/>
        <v>0</v>
      </c>
      <c r="DW22" s="64">
        <f t="shared" si="5"/>
        <v>0</v>
      </c>
      <c r="DX22" s="64">
        <f t="shared" si="5"/>
        <v>0</v>
      </c>
      <c r="DY22" s="64">
        <f t="shared" si="5"/>
        <v>0</v>
      </c>
      <c r="DZ22" s="64">
        <f t="shared" ref="DZ22:EK22" si="6">SUM(DZ4:DZ21)</f>
        <v>2</v>
      </c>
      <c r="EA22" s="64">
        <f t="shared" si="6"/>
        <v>352.87400000000002</v>
      </c>
      <c r="EB22" s="64">
        <f t="shared" si="6"/>
        <v>0</v>
      </c>
      <c r="EC22" s="64">
        <f t="shared" si="6"/>
        <v>0</v>
      </c>
      <c r="ED22" s="64">
        <f t="shared" si="6"/>
        <v>5</v>
      </c>
      <c r="EE22" s="64">
        <f t="shared" si="6"/>
        <v>828.54500000000007</v>
      </c>
      <c r="EF22" s="64">
        <f t="shared" si="6"/>
        <v>0</v>
      </c>
      <c r="EG22" s="64">
        <f t="shared" si="6"/>
        <v>0</v>
      </c>
      <c r="EH22" s="64">
        <f t="shared" si="6"/>
        <v>0</v>
      </c>
      <c r="EI22" s="64">
        <f t="shared" si="6"/>
        <v>0</v>
      </c>
      <c r="EJ22" s="64">
        <f t="shared" si="6"/>
        <v>1</v>
      </c>
      <c r="EK22" s="64">
        <f t="shared" si="6"/>
        <v>262.55</v>
      </c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314">
        <f>SUM(FH4:FH21)</f>
        <v>736</v>
      </c>
      <c r="FI22" s="160">
        <f>SUM(FI4:FI21)</f>
        <v>148050.723</v>
      </c>
      <c r="FJ22" s="291" t="s">
        <v>180</v>
      </c>
      <c r="FK22" s="10">
        <v>34</v>
      </c>
      <c r="FL22" s="10">
        <v>6475149</v>
      </c>
      <c r="FM22" s="69"/>
      <c r="FN22" s="176"/>
    </row>
    <row r="23" spans="1:215">
      <c r="A23" s="7">
        <v>1000</v>
      </c>
      <c r="FI23" s="7"/>
      <c r="FK23" s="10">
        <v>736</v>
      </c>
      <c r="FL23" s="10">
        <v>148050723</v>
      </c>
    </row>
    <row r="24" spans="1:215">
      <c r="FH24" s="62"/>
    </row>
    <row r="25" spans="1:215" customFormat="1" ht="15">
      <c r="A25" s="284"/>
      <c r="B25" s="281">
        <v>1</v>
      </c>
      <c r="C25" s="282"/>
      <c r="D25" s="281">
        <v>2</v>
      </c>
      <c r="E25" s="282"/>
      <c r="F25" s="281">
        <v>5</v>
      </c>
      <c r="G25" s="282"/>
      <c r="H25" s="281">
        <v>6</v>
      </c>
      <c r="I25" s="282"/>
      <c r="J25" s="281">
        <v>10</v>
      </c>
      <c r="K25" s="282"/>
      <c r="L25" s="281">
        <v>11</v>
      </c>
      <c r="M25" s="282"/>
      <c r="N25" s="281">
        <v>12</v>
      </c>
      <c r="O25" s="282"/>
      <c r="P25" s="281">
        <v>16</v>
      </c>
      <c r="Q25" s="282"/>
      <c r="R25" s="281">
        <v>18</v>
      </c>
      <c r="S25" s="282"/>
      <c r="T25" s="281">
        <v>19</v>
      </c>
      <c r="U25" s="282"/>
      <c r="V25" s="281">
        <v>20</v>
      </c>
      <c r="W25" s="282"/>
      <c r="X25" s="281">
        <v>21</v>
      </c>
      <c r="Y25" s="282"/>
      <c r="Z25" s="281">
        <v>22</v>
      </c>
      <c r="AA25" s="282"/>
      <c r="AB25" s="281">
        <v>24</v>
      </c>
      <c r="AC25" s="282"/>
      <c r="AD25" s="281">
        <v>25</v>
      </c>
      <c r="AE25" s="282"/>
      <c r="AF25" s="281">
        <v>27</v>
      </c>
      <c r="AG25" s="282"/>
      <c r="AH25" s="281">
        <v>28</v>
      </c>
      <c r="AI25" s="282"/>
      <c r="AJ25" s="281">
        <v>29</v>
      </c>
      <c r="AK25" s="282"/>
      <c r="AL25" s="281">
        <v>30</v>
      </c>
      <c r="AM25" s="282"/>
      <c r="AN25" s="281">
        <v>38</v>
      </c>
      <c r="AO25" s="282"/>
      <c r="AP25" s="281">
        <v>42</v>
      </c>
      <c r="AQ25" s="282"/>
      <c r="AR25" s="281">
        <v>43</v>
      </c>
      <c r="AS25" s="282"/>
      <c r="AT25" s="281">
        <v>44</v>
      </c>
      <c r="AU25" s="282"/>
      <c r="AV25" s="281">
        <v>45</v>
      </c>
      <c r="AW25" s="282"/>
      <c r="AX25" s="281">
        <v>46</v>
      </c>
      <c r="AY25" s="282"/>
      <c r="AZ25" s="281">
        <v>47</v>
      </c>
      <c r="BA25" s="282"/>
      <c r="BB25" s="281">
        <v>48</v>
      </c>
      <c r="BC25" s="282"/>
      <c r="BD25" s="281">
        <v>49</v>
      </c>
      <c r="BE25" s="282"/>
      <c r="BF25" s="281">
        <v>50</v>
      </c>
      <c r="BG25" s="282"/>
      <c r="BH25" s="281">
        <v>51</v>
      </c>
      <c r="BI25" s="282"/>
      <c r="BJ25" s="281">
        <v>52</v>
      </c>
      <c r="BK25" s="282"/>
      <c r="BL25" s="281">
        <v>53</v>
      </c>
      <c r="BM25" s="282"/>
      <c r="BN25" s="281">
        <v>54</v>
      </c>
      <c r="BO25" s="282"/>
      <c r="BP25" s="281">
        <v>55</v>
      </c>
      <c r="BQ25" s="282"/>
      <c r="BR25" s="281">
        <v>56</v>
      </c>
      <c r="BS25" s="282"/>
      <c r="BT25" s="281">
        <v>57</v>
      </c>
      <c r="BU25" s="282"/>
      <c r="BV25" s="281">
        <v>58</v>
      </c>
      <c r="BW25" s="282"/>
      <c r="BX25" s="281">
        <v>59</v>
      </c>
      <c r="BY25" s="282"/>
      <c r="BZ25" s="281">
        <v>65</v>
      </c>
      <c r="CA25" s="282"/>
      <c r="CB25" s="281">
        <v>67</v>
      </c>
      <c r="CC25" s="282"/>
      <c r="CD25" s="281">
        <v>70</v>
      </c>
      <c r="CE25" s="282"/>
      <c r="CF25" s="281">
        <v>74</v>
      </c>
      <c r="CG25" s="282"/>
      <c r="CH25" s="281">
        <v>75</v>
      </c>
      <c r="CI25" s="282"/>
      <c r="CJ25" s="281" t="s">
        <v>47</v>
      </c>
      <c r="CK25" s="285" t="s">
        <v>48</v>
      </c>
    </row>
    <row r="26" spans="1:215" customFormat="1" ht="15">
      <c r="A26" s="281" t="s">
        <v>49</v>
      </c>
      <c r="B26" s="281" t="s">
        <v>50</v>
      </c>
      <c r="C26" s="286" t="s">
        <v>51</v>
      </c>
      <c r="D26" s="281" t="s">
        <v>50</v>
      </c>
      <c r="E26" s="286" t="s">
        <v>51</v>
      </c>
      <c r="F26" s="281" t="s">
        <v>50</v>
      </c>
      <c r="G26" s="286" t="s">
        <v>51</v>
      </c>
      <c r="H26" s="281" t="s">
        <v>50</v>
      </c>
      <c r="I26" s="286" t="s">
        <v>51</v>
      </c>
      <c r="J26" s="281" t="s">
        <v>50</v>
      </c>
      <c r="K26" s="286" t="s">
        <v>51</v>
      </c>
      <c r="L26" s="281" t="s">
        <v>50</v>
      </c>
      <c r="M26" s="286" t="s">
        <v>51</v>
      </c>
      <c r="N26" s="281" t="s">
        <v>50</v>
      </c>
      <c r="O26" s="286" t="s">
        <v>51</v>
      </c>
      <c r="P26" s="281" t="s">
        <v>50</v>
      </c>
      <c r="Q26" s="286" t="s">
        <v>51</v>
      </c>
      <c r="R26" s="281" t="s">
        <v>50</v>
      </c>
      <c r="S26" s="286" t="s">
        <v>51</v>
      </c>
      <c r="T26" s="281" t="s">
        <v>50</v>
      </c>
      <c r="U26" s="286" t="s">
        <v>51</v>
      </c>
      <c r="V26" s="281" t="s">
        <v>50</v>
      </c>
      <c r="W26" s="286" t="s">
        <v>51</v>
      </c>
      <c r="X26" s="281" t="s">
        <v>50</v>
      </c>
      <c r="Y26" s="286" t="s">
        <v>51</v>
      </c>
      <c r="Z26" s="281" t="s">
        <v>50</v>
      </c>
      <c r="AA26" s="286" t="s">
        <v>51</v>
      </c>
      <c r="AB26" s="281" t="s">
        <v>50</v>
      </c>
      <c r="AC26" s="286" t="s">
        <v>51</v>
      </c>
      <c r="AD26" s="281" t="s">
        <v>50</v>
      </c>
      <c r="AE26" s="286" t="s">
        <v>51</v>
      </c>
      <c r="AF26" s="281" t="s">
        <v>50</v>
      </c>
      <c r="AG26" s="286" t="s">
        <v>51</v>
      </c>
      <c r="AH26" s="281" t="s">
        <v>50</v>
      </c>
      <c r="AI26" s="286" t="s">
        <v>51</v>
      </c>
      <c r="AJ26" s="281" t="s">
        <v>50</v>
      </c>
      <c r="AK26" s="286" t="s">
        <v>51</v>
      </c>
      <c r="AL26" s="281" t="s">
        <v>50</v>
      </c>
      <c r="AM26" s="286" t="s">
        <v>51</v>
      </c>
      <c r="AN26" s="281" t="s">
        <v>50</v>
      </c>
      <c r="AO26" s="286" t="s">
        <v>51</v>
      </c>
      <c r="AP26" s="281" t="s">
        <v>50</v>
      </c>
      <c r="AQ26" s="286" t="s">
        <v>51</v>
      </c>
      <c r="AR26" s="281" t="s">
        <v>50</v>
      </c>
      <c r="AS26" s="286" t="s">
        <v>51</v>
      </c>
      <c r="AT26" s="281" t="s">
        <v>50</v>
      </c>
      <c r="AU26" s="286" t="s">
        <v>51</v>
      </c>
      <c r="AV26" s="281" t="s">
        <v>50</v>
      </c>
      <c r="AW26" s="286" t="s">
        <v>51</v>
      </c>
      <c r="AX26" s="281" t="s">
        <v>50</v>
      </c>
      <c r="AY26" s="286" t="s">
        <v>51</v>
      </c>
      <c r="AZ26" s="281" t="s">
        <v>50</v>
      </c>
      <c r="BA26" s="286" t="s">
        <v>51</v>
      </c>
      <c r="BB26" s="281" t="s">
        <v>50</v>
      </c>
      <c r="BC26" s="286" t="s">
        <v>51</v>
      </c>
      <c r="BD26" s="281" t="s">
        <v>50</v>
      </c>
      <c r="BE26" s="286" t="s">
        <v>51</v>
      </c>
      <c r="BF26" s="281" t="s">
        <v>50</v>
      </c>
      <c r="BG26" s="286" t="s">
        <v>51</v>
      </c>
      <c r="BH26" s="281" t="s">
        <v>50</v>
      </c>
      <c r="BI26" s="286" t="s">
        <v>51</v>
      </c>
      <c r="BJ26" s="281" t="s">
        <v>50</v>
      </c>
      <c r="BK26" s="286" t="s">
        <v>51</v>
      </c>
      <c r="BL26" s="281" t="s">
        <v>50</v>
      </c>
      <c r="BM26" s="286" t="s">
        <v>51</v>
      </c>
      <c r="BN26" s="281" t="s">
        <v>50</v>
      </c>
      <c r="BO26" s="286" t="s">
        <v>51</v>
      </c>
      <c r="BP26" s="281" t="s">
        <v>50</v>
      </c>
      <c r="BQ26" s="286" t="s">
        <v>51</v>
      </c>
      <c r="BR26" s="281" t="s">
        <v>50</v>
      </c>
      <c r="BS26" s="286" t="s">
        <v>51</v>
      </c>
      <c r="BT26" s="281" t="s">
        <v>50</v>
      </c>
      <c r="BU26" s="286" t="s">
        <v>51</v>
      </c>
      <c r="BV26" s="281" t="s">
        <v>50</v>
      </c>
      <c r="BW26" s="286" t="s">
        <v>51</v>
      </c>
      <c r="BX26" s="281" t="s">
        <v>50</v>
      </c>
      <c r="BY26" s="286" t="s">
        <v>51</v>
      </c>
      <c r="BZ26" s="281" t="s">
        <v>50</v>
      </c>
      <c r="CA26" s="286" t="s">
        <v>51</v>
      </c>
      <c r="CB26" s="281" t="s">
        <v>50</v>
      </c>
      <c r="CC26" s="286" t="s">
        <v>51</v>
      </c>
      <c r="CD26" s="281" t="s">
        <v>50</v>
      </c>
      <c r="CE26" s="286" t="s">
        <v>51</v>
      </c>
      <c r="CF26" s="281" t="s">
        <v>50</v>
      </c>
      <c r="CG26" s="286" t="s">
        <v>51</v>
      </c>
      <c r="CH26" s="281" t="s">
        <v>50</v>
      </c>
      <c r="CI26" s="286" t="s">
        <v>51</v>
      </c>
      <c r="CJ26" s="284"/>
      <c r="CK26" s="287"/>
    </row>
    <row r="27" spans="1:215" customFormat="1" ht="15">
      <c r="A27" s="281" t="s">
        <v>171</v>
      </c>
      <c r="B27" s="288">
        <v>1</v>
      </c>
      <c r="C27" s="289">
        <v>158.727</v>
      </c>
      <c r="D27" s="288"/>
      <c r="E27" s="289"/>
      <c r="F27" s="288"/>
      <c r="G27" s="289"/>
      <c r="H27" s="288"/>
      <c r="I27" s="289"/>
      <c r="J27" s="288"/>
      <c r="K27" s="289"/>
      <c r="L27" s="288"/>
      <c r="M27" s="289"/>
      <c r="N27" s="288"/>
      <c r="O27" s="289">
        <v>0</v>
      </c>
      <c r="P27" s="288"/>
      <c r="Q27" s="289"/>
      <c r="R27" s="288"/>
      <c r="S27" s="289"/>
      <c r="T27" s="288"/>
      <c r="U27" s="289"/>
      <c r="V27" s="288"/>
      <c r="W27" s="289"/>
      <c r="X27" s="288"/>
      <c r="Y27" s="289"/>
      <c r="Z27" s="288"/>
      <c r="AA27" s="289"/>
      <c r="AB27" s="288"/>
      <c r="AC27" s="289"/>
      <c r="AD27" s="288"/>
      <c r="AE27" s="289"/>
      <c r="AF27" s="288"/>
      <c r="AG27" s="289"/>
      <c r="AH27" s="288"/>
      <c r="AI27" s="289"/>
      <c r="AJ27" s="288"/>
      <c r="AK27" s="289"/>
      <c r="AL27" s="288"/>
      <c r="AM27" s="289"/>
      <c r="AN27" s="288"/>
      <c r="AO27" s="289"/>
      <c r="AP27" s="288"/>
      <c r="AQ27" s="289"/>
      <c r="AR27" s="288"/>
      <c r="AS27" s="289"/>
      <c r="AT27" s="288"/>
      <c r="AU27" s="289"/>
      <c r="AV27" s="288"/>
      <c r="AW27" s="289">
        <v>0</v>
      </c>
      <c r="AX27" s="288"/>
      <c r="AY27" s="289"/>
      <c r="AZ27" s="288"/>
      <c r="BA27" s="289">
        <v>0</v>
      </c>
      <c r="BB27" s="288"/>
      <c r="BC27" s="289"/>
      <c r="BD27" s="288"/>
      <c r="BE27" s="289">
        <v>0</v>
      </c>
      <c r="BF27" s="288"/>
      <c r="BG27" s="289">
        <v>0</v>
      </c>
      <c r="BH27" s="288"/>
      <c r="BI27" s="289">
        <v>0</v>
      </c>
      <c r="BJ27" s="288"/>
      <c r="BK27" s="289"/>
      <c r="BL27" s="288"/>
      <c r="BM27" s="289"/>
      <c r="BN27" s="288"/>
      <c r="BO27" s="289"/>
      <c r="BP27" s="288"/>
      <c r="BQ27" s="289">
        <v>0</v>
      </c>
      <c r="BR27" s="288"/>
      <c r="BS27" s="289"/>
      <c r="BT27" s="288"/>
      <c r="BU27" s="289"/>
      <c r="BV27" s="288"/>
      <c r="BW27" s="289"/>
      <c r="BX27" s="288"/>
      <c r="BY27" s="289"/>
      <c r="BZ27" s="288"/>
      <c r="CA27" s="289"/>
      <c r="CB27" s="288"/>
      <c r="CC27" s="289"/>
      <c r="CD27" s="288"/>
      <c r="CE27" s="289"/>
      <c r="CF27" s="288"/>
      <c r="CG27" s="289"/>
      <c r="CH27" s="288"/>
      <c r="CI27" s="289"/>
      <c r="CJ27" s="288">
        <v>1</v>
      </c>
      <c r="CK27" s="290">
        <v>158727</v>
      </c>
    </row>
    <row r="28" spans="1:215" s="39" customFormat="1" ht="15">
      <c r="A28" s="307" t="s">
        <v>172</v>
      </c>
      <c r="B28" s="180"/>
      <c r="C28" s="181">
        <v>0</v>
      </c>
      <c r="D28" s="180"/>
      <c r="E28" s="181"/>
      <c r="F28" s="180"/>
      <c r="G28" s="181"/>
      <c r="H28" s="180"/>
      <c r="I28" s="181"/>
      <c r="J28" s="180"/>
      <c r="K28" s="181">
        <v>0</v>
      </c>
      <c r="L28" s="180"/>
      <c r="M28" s="181"/>
      <c r="N28" s="180">
        <v>1</v>
      </c>
      <c r="O28" s="181">
        <v>200.03700000000001</v>
      </c>
      <c r="P28" s="180"/>
      <c r="Q28" s="181">
        <v>0</v>
      </c>
      <c r="R28" s="180"/>
      <c r="S28" s="181"/>
      <c r="T28" s="180"/>
      <c r="U28" s="181"/>
      <c r="V28" s="180"/>
      <c r="W28" s="181"/>
      <c r="X28" s="180"/>
      <c r="Y28" s="181"/>
      <c r="Z28" s="180"/>
      <c r="AA28" s="181"/>
      <c r="AB28" s="180"/>
      <c r="AC28" s="181"/>
      <c r="AD28" s="180"/>
      <c r="AE28" s="181"/>
      <c r="AF28" s="180"/>
      <c r="AG28" s="181"/>
      <c r="AH28" s="180"/>
      <c r="AI28" s="181"/>
      <c r="AJ28" s="180"/>
      <c r="AK28" s="181"/>
      <c r="AL28" s="180"/>
      <c r="AM28" s="181"/>
      <c r="AN28" s="180"/>
      <c r="AO28" s="181">
        <v>0</v>
      </c>
      <c r="AP28" s="180"/>
      <c r="AQ28" s="181"/>
      <c r="AR28" s="180">
        <v>26</v>
      </c>
      <c r="AS28" s="181">
        <v>5177.2240000000002</v>
      </c>
      <c r="AT28" s="180">
        <v>7</v>
      </c>
      <c r="AU28" s="181">
        <v>1610.847</v>
      </c>
      <c r="AV28" s="180">
        <v>3</v>
      </c>
      <c r="AW28" s="181">
        <v>782.51099999999997</v>
      </c>
      <c r="AX28" s="180">
        <v>11</v>
      </c>
      <c r="AY28" s="181">
        <v>1627.692</v>
      </c>
      <c r="AZ28" s="180">
        <v>3</v>
      </c>
      <c r="BA28" s="181">
        <v>537.03899999999999</v>
      </c>
      <c r="BB28" s="180">
        <v>1</v>
      </c>
      <c r="BC28" s="181">
        <v>222.876</v>
      </c>
      <c r="BD28" s="180">
        <v>6</v>
      </c>
      <c r="BE28" s="181">
        <v>821.89200000000005</v>
      </c>
      <c r="BF28" s="180">
        <v>4</v>
      </c>
      <c r="BG28" s="181">
        <v>650.55999999999995</v>
      </c>
      <c r="BH28" s="180"/>
      <c r="BI28" s="181">
        <v>0</v>
      </c>
      <c r="BJ28" s="180"/>
      <c r="BK28" s="181"/>
      <c r="BL28" s="180"/>
      <c r="BM28" s="181"/>
      <c r="BN28" s="180"/>
      <c r="BO28" s="181"/>
      <c r="BP28" s="180">
        <v>3</v>
      </c>
      <c r="BQ28" s="181">
        <v>513.03300000000002</v>
      </c>
      <c r="BR28" s="180"/>
      <c r="BS28" s="181"/>
      <c r="BT28" s="180">
        <v>2</v>
      </c>
      <c r="BU28" s="181">
        <v>512.27</v>
      </c>
      <c r="BV28" s="180">
        <v>1</v>
      </c>
      <c r="BW28" s="181">
        <v>812.01300000000003</v>
      </c>
      <c r="BX28" s="180"/>
      <c r="BY28" s="181"/>
      <c r="BZ28" s="180"/>
      <c r="CA28" s="181"/>
      <c r="CB28" s="180">
        <v>1</v>
      </c>
      <c r="CC28" s="181">
        <v>165.709</v>
      </c>
      <c r="CD28" s="180">
        <v>1</v>
      </c>
      <c r="CE28" s="181">
        <v>262.55</v>
      </c>
      <c r="CF28" s="180"/>
      <c r="CG28" s="181"/>
      <c r="CH28" s="180"/>
      <c r="CI28" s="181"/>
      <c r="CJ28" s="180">
        <v>70</v>
      </c>
      <c r="CK28" s="308">
        <v>13896253</v>
      </c>
    </row>
    <row r="29" spans="1:215" customFormat="1" ht="15">
      <c r="A29" s="291" t="s">
        <v>173</v>
      </c>
      <c r="B29" s="292"/>
      <c r="C29" s="293">
        <v>0</v>
      </c>
      <c r="D29" s="292"/>
      <c r="E29" s="293">
        <v>0</v>
      </c>
      <c r="F29" s="292"/>
      <c r="G29" s="293"/>
      <c r="H29" s="292"/>
      <c r="I29" s="293"/>
      <c r="J29" s="292"/>
      <c r="K29" s="293">
        <v>0</v>
      </c>
      <c r="L29" s="292"/>
      <c r="M29" s="293">
        <v>0</v>
      </c>
      <c r="N29" s="292"/>
      <c r="O29" s="293">
        <v>0</v>
      </c>
      <c r="P29" s="292"/>
      <c r="Q29" s="293">
        <v>0</v>
      </c>
      <c r="R29" s="292"/>
      <c r="S29" s="293">
        <v>0</v>
      </c>
      <c r="T29" s="292"/>
      <c r="U29" s="293"/>
      <c r="V29" s="292"/>
      <c r="W29" s="293"/>
      <c r="X29" s="292"/>
      <c r="Y29" s="293"/>
      <c r="Z29" s="292"/>
      <c r="AA29" s="293"/>
      <c r="AB29" s="292"/>
      <c r="AC29" s="293"/>
      <c r="AD29" s="292"/>
      <c r="AE29" s="293"/>
      <c r="AF29" s="292"/>
      <c r="AG29" s="293"/>
      <c r="AH29" s="292"/>
      <c r="AI29" s="293"/>
      <c r="AJ29" s="292"/>
      <c r="AK29" s="293"/>
      <c r="AL29" s="292"/>
      <c r="AM29" s="293"/>
      <c r="AN29" s="292">
        <v>5</v>
      </c>
      <c r="AO29" s="293">
        <v>1047.0999999999999</v>
      </c>
      <c r="AP29" s="292"/>
      <c r="AQ29" s="293"/>
      <c r="AR29" s="292">
        <v>22</v>
      </c>
      <c r="AS29" s="293">
        <v>4380.7280000000001</v>
      </c>
      <c r="AT29" s="292">
        <v>10</v>
      </c>
      <c r="AU29" s="293">
        <v>2301.21</v>
      </c>
      <c r="AV29" s="292">
        <v>1</v>
      </c>
      <c r="AW29" s="293">
        <v>260.83699999999999</v>
      </c>
      <c r="AX29" s="292">
        <v>45</v>
      </c>
      <c r="AY29" s="293">
        <v>6658.74</v>
      </c>
      <c r="AZ29" s="292">
        <v>12</v>
      </c>
      <c r="BA29" s="293">
        <v>2148.1559999999999</v>
      </c>
      <c r="BB29" s="292">
        <v>2</v>
      </c>
      <c r="BC29" s="293">
        <v>445.75200000000001</v>
      </c>
      <c r="BD29" s="292">
        <v>1</v>
      </c>
      <c r="BE29" s="293">
        <v>136.982</v>
      </c>
      <c r="BF29" s="292"/>
      <c r="BG29" s="293">
        <v>0</v>
      </c>
      <c r="BH29" s="292"/>
      <c r="BI29" s="293">
        <v>0</v>
      </c>
      <c r="BJ29" s="292"/>
      <c r="BK29" s="293"/>
      <c r="BL29" s="292"/>
      <c r="BM29" s="293"/>
      <c r="BN29" s="292"/>
      <c r="BO29" s="293"/>
      <c r="BP29" s="292">
        <v>5</v>
      </c>
      <c r="BQ29" s="293">
        <v>855.05499999999995</v>
      </c>
      <c r="BR29" s="292"/>
      <c r="BS29" s="293"/>
      <c r="BT29" s="292">
        <v>2</v>
      </c>
      <c r="BU29" s="293">
        <v>512.27</v>
      </c>
      <c r="BV29" s="292">
        <v>3</v>
      </c>
      <c r="BW29" s="293">
        <v>2436.0390000000002</v>
      </c>
      <c r="BX29" s="292"/>
      <c r="BY29" s="293"/>
      <c r="BZ29" s="292"/>
      <c r="CA29" s="293"/>
      <c r="CB29" s="292"/>
      <c r="CC29" s="293">
        <v>0</v>
      </c>
      <c r="CD29" s="292"/>
      <c r="CE29" s="293">
        <v>0</v>
      </c>
      <c r="CF29" s="292"/>
      <c r="CG29" s="293"/>
      <c r="CH29" s="292"/>
      <c r="CI29" s="293"/>
      <c r="CJ29" s="292">
        <v>108</v>
      </c>
      <c r="CK29" s="294">
        <v>21182869</v>
      </c>
    </row>
    <row r="30" spans="1:215" customFormat="1" ht="15">
      <c r="A30" s="291" t="s">
        <v>174</v>
      </c>
      <c r="B30" s="292"/>
      <c r="C30" s="293">
        <v>0</v>
      </c>
      <c r="D30" s="292"/>
      <c r="E30" s="293">
        <v>0</v>
      </c>
      <c r="F30" s="292"/>
      <c r="G30" s="293"/>
      <c r="H30" s="292"/>
      <c r="I30" s="293"/>
      <c r="J30" s="292">
        <v>1</v>
      </c>
      <c r="K30" s="293">
        <v>668.08799999999997</v>
      </c>
      <c r="L30" s="292">
        <v>1</v>
      </c>
      <c r="M30" s="293">
        <v>1937.9880000000001</v>
      </c>
      <c r="N30" s="292"/>
      <c r="O30" s="293">
        <v>0</v>
      </c>
      <c r="P30" s="292"/>
      <c r="Q30" s="293">
        <v>0</v>
      </c>
      <c r="R30" s="292"/>
      <c r="S30" s="293">
        <v>0</v>
      </c>
      <c r="T30" s="292"/>
      <c r="U30" s="293">
        <v>0</v>
      </c>
      <c r="V30" s="292"/>
      <c r="W30" s="293"/>
      <c r="X30" s="292"/>
      <c r="Y30" s="293"/>
      <c r="Z30" s="292"/>
      <c r="AA30" s="293">
        <v>0</v>
      </c>
      <c r="AB30" s="292"/>
      <c r="AC30" s="293"/>
      <c r="AD30" s="292"/>
      <c r="AE30" s="293"/>
      <c r="AF30" s="292"/>
      <c r="AG30" s="293">
        <v>0</v>
      </c>
      <c r="AH30" s="292"/>
      <c r="AI30" s="293"/>
      <c r="AJ30" s="292"/>
      <c r="AK30" s="293"/>
      <c r="AL30" s="292"/>
      <c r="AM30" s="293">
        <v>0</v>
      </c>
      <c r="AN30" s="292"/>
      <c r="AO30" s="293">
        <v>0</v>
      </c>
      <c r="AP30" s="292"/>
      <c r="AQ30" s="293"/>
      <c r="AR30" s="292"/>
      <c r="AS30" s="293">
        <v>0</v>
      </c>
      <c r="AT30" s="292"/>
      <c r="AU30" s="293">
        <v>0</v>
      </c>
      <c r="AV30" s="292"/>
      <c r="AW30" s="293">
        <v>0</v>
      </c>
      <c r="AX30" s="292"/>
      <c r="AY30" s="293">
        <v>0</v>
      </c>
      <c r="AZ30" s="292"/>
      <c r="BA30" s="293">
        <v>0</v>
      </c>
      <c r="BB30" s="292"/>
      <c r="BC30" s="293">
        <v>0</v>
      </c>
      <c r="BD30" s="292"/>
      <c r="BE30" s="293">
        <v>0</v>
      </c>
      <c r="BF30" s="292"/>
      <c r="BG30" s="293">
        <v>0</v>
      </c>
      <c r="BH30" s="292"/>
      <c r="BI30" s="293">
        <v>0</v>
      </c>
      <c r="BJ30" s="292"/>
      <c r="BK30" s="293"/>
      <c r="BL30" s="292"/>
      <c r="BM30" s="293"/>
      <c r="BN30" s="292"/>
      <c r="BO30" s="293"/>
      <c r="BP30" s="292"/>
      <c r="BQ30" s="293">
        <v>0</v>
      </c>
      <c r="BR30" s="292"/>
      <c r="BS30" s="293"/>
      <c r="BT30" s="292"/>
      <c r="BU30" s="293">
        <v>0</v>
      </c>
      <c r="BV30" s="292"/>
      <c r="BW30" s="293">
        <v>0</v>
      </c>
      <c r="BX30" s="292"/>
      <c r="BY30" s="293"/>
      <c r="BZ30" s="292"/>
      <c r="CA30" s="293"/>
      <c r="CB30" s="292"/>
      <c r="CC30" s="293">
        <v>0</v>
      </c>
      <c r="CD30" s="292"/>
      <c r="CE30" s="293">
        <v>0</v>
      </c>
      <c r="CF30" s="292"/>
      <c r="CG30" s="293"/>
      <c r="CH30" s="292"/>
      <c r="CI30" s="293">
        <v>0</v>
      </c>
      <c r="CJ30" s="292">
        <v>2</v>
      </c>
      <c r="CK30" s="294">
        <v>2606076</v>
      </c>
    </row>
    <row r="31" spans="1:215" s="319" customFormat="1" ht="15">
      <c r="A31" s="315" t="s">
        <v>175</v>
      </c>
      <c r="B31" s="316">
        <v>2</v>
      </c>
      <c r="C31" s="317">
        <v>317.45400000000001</v>
      </c>
      <c r="D31" s="316">
        <v>1</v>
      </c>
      <c r="E31" s="317">
        <v>241.673</v>
      </c>
      <c r="F31" s="316"/>
      <c r="G31" s="317">
        <v>0</v>
      </c>
      <c r="H31" s="316"/>
      <c r="I31" s="317">
        <v>0</v>
      </c>
      <c r="J31" s="316"/>
      <c r="K31" s="317">
        <v>0</v>
      </c>
      <c r="L31" s="316"/>
      <c r="M31" s="317">
        <v>0</v>
      </c>
      <c r="N31" s="316">
        <v>1</v>
      </c>
      <c r="O31" s="317">
        <v>200.03700000000001</v>
      </c>
      <c r="P31" s="316">
        <v>3</v>
      </c>
      <c r="Q31" s="317">
        <v>1094.415</v>
      </c>
      <c r="R31" s="316"/>
      <c r="S31" s="317">
        <v>0</v>
      </c>
      <c r="T31" s="316"/>
      <c r="U31" s="317">
        <v>0</v>
      </c>
      <c r="V31" s="316"/>
      <c r="W31" s="317">
        <v>0</v>
      </c>
      <c r="X31" s="316"/>
      <c r="Y31" s="317"/>
      <c r="Z31" s="316"/>
      <c r="AA31" s="317">
        <v>0</v>
      </c>
      <c r="AB31" s="316"/>
      <c r="AC31" s="317"/>
      <c r="AD31" s="316"/>
      <c r="AE31" s="317"/>
      <c r="AF31" s="316"/>
      <c r="AG31" s="317">
        <v>0</v>
      </c>
      <c r="AH31" s="316"/>
      <c r="AI31" s="317">
        <v>0</v>
      </c>
      <c r="AJ31" s="316"/>
      <c r="AK31" s="317"/>
      <c r="AL31" s="316"/>
      <c r="AM31" s="317">
        <v>0</v>
      </c>
      <c r="AN31" s="316"/>
      <c r="AO31" s="317">
        <v>0</v>
      </c>
      <c r="AP31" s="316"/>
      <c r="AQ31" s="317">
        <v>0</v>
      </c>
      <c r="AR31" s="316"/>
      <c r="AS31" s="317">
        <v>0</v>
      </c>
      <c r="AT31" s="316"/>
      <c r="AU31" s="317">
        <v>0</v>
      </c>
      <c r="AV31" s="316"/>
      <c r="AW31" s="317">
        <v>0</v>
      </c>
      <c r="AX31" s="316"/>
      <c r="AY31" s="317">
        <v>0</v>
      </c>
      <c r="AZ31" s="316"/>
      <c r="BA31" s="317">
        <v>0</v>
      </c>
      <c r="BB31" s="316"/>
      <c r="BC31" s="317">
        <v>0</v>
      </c>
      <c r="BD31" s="316"/>
      <c r="BE31" s="317">
        <v>0</v>
      </c>
      <c r="BF31" s="316"/>
      <c r="BG31" s="317">
        <v>0</v>
      </c>
      <c r="BH31" s="316"/>
      <c r="BI31" s="317">
        <v>0</v>
      </c>
      <c r="BJ31" s="316"/>
      <c r="BK31" s="317"/>
      <c r="BL31" s="316"/>
      <c r="BM31" s="317"/>
      <c r="BN31" s="316"/>
      <c r="BO31" s="317"/>
      <c r="BP31" s="316"/>
      <c r="BQ31" s="317">
        <v>0</v>
      </c>
      <c r="BR31" s="316"/>
      <c r="BS31" s="317"/>
      <c r="BT31" s="316"/>
      <c r="BU31" s="317">
        <v>0</v>
      </c>
      <c r="BV31" s="316"/>
      <c r="BW31" s="317">
        <v>0</v>
      </c>
      <c r="BX31" s="316"/>
      <c r="BY31" s="317"/>
      <c r="BZ31" s="316"/>
      <c r="CA31" s="317"/>
      <c r="CB31" s="316">
        <v>1</v>
      </c>
      <c r="CC31" s="317">
        <v>165.709</v>
      </c>
      <c r="CD31" s="316"/>
      <c r="CE31" s="317">
        <v>0</v>
      </c>
      <c r="CF31" s="316"/>
      <c r="CG31" s="317"/>
      <c r="CH31" s="316">
        <v>1</v>
      </c>
      <c r="CI31" s="317">
        <v>172.953</v>
      </c>
      <c r="CJ31" s="316">
        <v>9</v>
      </c>
      <c r="CK31" s="318">
        <v>2192241</v>
      </c>
    </row>
    <row r="32" spans="1:215" customFormat="1" ht="15">
      <c r="A32" s="291" t="s">
        <v>176</v>
      </c>
      <c r="B32" s="292"/>
      <c r="C32" s="293">
        <v>0</v>
      </c>
      <c r="D32" s="292"/>
      <c r="E32" s="293">
        <v>0</v>
      </c>
      <c r="F32" s="292"/>
      <c r="G32" s="293">
        <v>0</v>
      </c>
      <c r="H32" s="292">
        <v>1</v>
      </c>
      <c r="I32" s="293">
        <v>185.49299999999999</v>
      </c>
      <c r="J32" s="292"/>
      <c r="K32" s="293">
        <v>0</v>
      </c>
      <c r="L32" s="292"/>
      <c r="M32" s="293">
        <v>0</v>
      </c>
      <c r="N32" s="292"/>
      <c r="O32" s="293">
        <v>0</v>
      </c>
      <c r="P32" s="292"/>
      <c r="Q32" s="293">
        <v>0</v>
      </c>
      <c r="R32" s="292"/>
      <c r="S32" s="293">
        <v>0</v>
      </c>
      <c r="T32" s="292"/>
      <c r="U32" s="293">
        <v>0</v>
      </c>
      <c r="V32" s="292"/>
      <c r="W32" s="293">
        <v>0</v>
      </c>
      <c r="X32" s="292"/>
      <c r="Y32" s="293">
        <v>0</v>
      </c>
      <c r="Z32" s="292">
        <v>4</v>
      </c>
      <c r="AA32" s="293">
        <v>672.04</v>
      </c>
      <c r="AB32" s="292"/>
      <c r="AC32" s="293"/>
      <c r="AD32" s="292"/>
      <c r="AE32" s="293"/>
      <c r="AF32" s="292">
        <v>1</v>
      </c>
      <c r="AG32" s="293">
        <v>140.232</v>
      </c>
      <c r="AH32" s="292"/>
      <c r="AI32" s="293">
        <v>0</v>
      </c>
      <c r="AJ32" s="292"/>
      <c r="AK32" s="293">
        <v>0</v>
      </c>
      <c r="AL32" s="292"/>
      <c r="AM32" s="293">
        <v>0</v>
      </c>
      <c r="AN32" s="292"/>
      <c r="AO32" s="293">
        <v>0</v>
      </c>
      <c r="AP32" s="292"/>
      <c r="AQ32" s="293">
        <v>0</v>
      </c>
      <c r="AR32" s="292"/>
      <c r="AS32" s="293">
        <v>0</v>
      </c>
      <c r="AT32" s="292"/>
      <c r="AU32" s="293">
        <v>0</v>
      </c>
      <c r="AV32" s="292"/>
      <c r="AW32" s="293">
        <v>0</v>
      </c>
      <c r="AX32" s="292"/>
      <c r="AY32" s="293">
        <v>0</v>
      </c>
      <c r="AZ32" s="292"/>
      <c r="BA32" s="293">
        <v>0</v>
      </c>
      <c r="BB32" s="292"/>
      <c r="BC32" s="293">
        <v>0</v>
      </c>
      <c r="BD32" s="292"/>
      <c r="BE32" s="293">
        <v>0</v>
      </c>
      <c r="BF32" s="292"/>
      <c r="BG32" s="293">
        <v>0</v>
      </c>
      <c r="BH32" s="292"/>
      <c r="BI32" s="293">
        <v>0</v>
      </c>
      <c r="BJ32" s="292"/>
      <c r="BK32" s="293"/>
      <c r="BL32" s="292"/>
      <c r="BM32" s="293"/>
      <c r="BN32" s="292"/>
      <c r="BO32" s="293"/>
      <c r="BP32" s="292"/>
      <c r="BQ32" s="293">
        <v>0</v>
      </c>
      <c r="BR32" s="292"/>
      <c r="BS32" s="293"/>
      <c r="BT32" s="292"/>
      <c r="BU32" s="293">
        <v>0</v>
      </c>
      <c r="BV32" s="292"/>
      <c r="BW32" s="293">
        <v>0</v>
      </c>
      <c r="BX32" s="292"/>
      <c r="BY32" s="293"/>
      <c r="BZ32" s="292"/>
      <c r="CA32" s="293"/>
      <c r="CB32" s="292">
        <v>2</v>
      </c>
      <c r="CC32" s="293">
        <v>331.41800000000001</v>
      </c>
      <c r="CD32" s="292"/>
      <c r="CE32" s="293">
        <v>0</v>
      </c>
      <c r="CF32" s="292"/>
      <c r="CG32" s="293">
        <v>0</v>
      </c>
      <c r="CH32" s="292"/>
      <c r="CI32" s="293">
        <v>0</v>
      </c>
      <c r="CJ32" s="292">
        <v>8</v>
      </c>
      <c r="CK32" s="294">
        <v>1329183</v>
      </c>
    </row>
    <row r="33" spans="1:89" customFormat="1" ht="15">
      <c r="A33" s="291" t="s">
        <v>168</v>
      </c>
      <c r="B33" s="292"/>
      <c r="C33" s="293">
        <v>0</v>
      </c>
      <c r="D33" s="292"/>
      <c r="E33" s="293">
        <v>0</v>
      </c>
      <c r="F33" s="292">
        <v>1</v>
      </c>
      <c r="G33" s="293">
        <v>164.54599999999999</v>
      </c>
      <c r="H33" s="292"/>
      <c r="I33" s="293">
        <v>0</v>
      </c>
      <c r="J33" s="292"/>
      <c r="K33" s="293">
        <v>0</v>
      </c>
      <c r="L33" s="292"/>
      <c r="M33" s="293">
        <v>0</v>
      </c>
      <c r="N33" s="292">
        <v>1</v>
      </c>
      <c r="O33" s="293">
        <v>200.03700000000001</v>
      </c>
      <c r="P33" s="292">
        <v>2</v>
      </c>
      <c r="Q33" s="293">
        <v>729.61</v>
      </c>
      <c r="R33" s="292">
        <v>5</v>
      </c>
      <c r="S33" s="293">
        <v>1536.335</v>
      </c>
      <c r="T33" s="292">
        <v>1</v>
      </c>
      <c r="U33" s="293">
        <v>626.899</v>
      </c>
      <c r="V33" s="292"/>
      <c r="W33" s="293">
        <v>0</v>
      </c>
      <c r="X33" s="292"/>
      <c r="Y33" s="293">
        <v>0</v>
      </c>
      <c r="Z33" s="292"/>
      <c r="AA33" s="293">
        <v>0</v>
      </c>
      <c r="AB33" s="292"/>
      <c r="AC33" s="293">
        <v>0</v>
      </c>
      <c r="AD33" s="292"/>
      <c r="AE33" s="293">
        <v>0</v>
      </c>
      <c r="AF33" s="292">
        <v>1</v>
      </c>
      <c r="AG33" s="293">
        <v>140.232</v>
      </c>
      <c r="AH33" s="292">
        <v>1</v>
      </c>
      <c r="AI33" s="293">
        <v>83.034999999999997</v>
      </c>
      <c r="AJ33" s="292">
        <v>1</v>
      </c>
      <c r="AK33" s="293">
        <v>160.863</v>
      </c>
      <c r="AL33" s="292"/>
      <c r="AM33" s="293">
        <v>0</v>
      </c>
      <c r="AN33" s="292"/>
      <c r="AO33" s="293"/>
      <c r="AP33" s="292">
        <v>1</v>
      </c>
      <c r="AQ33" s="293">
        <v>164.37</v>
      </c>
      <c r="AR33" s="292">
        <v>9</v>
      </c>
      <c r="AS33" s="293">
        <v>1792.116</v>
      </c>
      <c r="AT33" s="292">
        <v>8</v>
      </c>
      <c r="AU33" s="293">
        <v>1840.9680000000001</v>
      </c>
      <c r="AV33" s="292">
        <v>3</v>
      </c>
      <c r="AW33" s="293">
        <v>782.51099999999997</v>
      </c>
      <c r="AX33" s="292">
        <v>8</v>
      </c>
      <c r="AY33" s="293">
        <v>1183.7760000000001</v>
      </c>
      <c r="AZ33" s="292">
        <v>6</v>
      </c>
      <c r="BA33" s="293">
        <v>1074.078</v>
      </c>
      <c r="BB33" s="292"/>
      <c r="BC33" s="293">
        <v>0</v>
      </c>
      <c r="BD33" s="292">
        <v>3</v>
      </c>
      <c r="BE33" s="293">
        <v>410.94600000000003</v>
      </c>
      <c r="BF33" s="292">
        <v>3</v>
      </c>
      <c r="BG33" s="293">
        <v>487.92</v>
      </c>
      <c r="BH33" s="292">
        <v>1</v>
      </c>
      <c r="BI33" s="293">
        <v>202.06700000000001</v>
      </c>
      <c r="BJ33" s="292"/>
      <c r="BK33" s="293"/>
      <c r="BL33" s="292"/>
      <c r="BM33" s="293"/>
      <c r="BN33" s="292"/>
      <c r="BO33" s="293"/>
      <c r="BP33" s="292"/>
      <c r="BQ33" s="293">
        <v>0</v>
      </c>
      <c r="BR33" s="292"/>
      <c r="BS33" s="293"/>
      <c r="BT33" s="292"/>
      <c r="BU33" s="293">
        <v>0</v>
      </c>
      <c r="BV33" s="292">
        <v>2</v>
      </c>
      <c r="BW33" s="293">
        <v>1624.0260000000001</v>
      </c>
      <c r="BX33" s="292"/>
      <c r="BY33" s="293">
        <v>0</v>
      </c>
      <c r="BZ33" s="292"/>
      <c r="CA33" s="293"/>
      <c r="CB33" s="292"/>
      <c r="CC33" s="293">
        <v>0</v>
      </c>
      <c r="CD33" s="292"/>
      <c r="CE33" s="293">
        <v>0</v>
      </c>
      <c r="CF33" s="292">
        <v>1</v>
      </c>
      <c r="CG33" s="293">
        <v>117.215</v>
      </c>
      <c r="CH33" s="292"/>
      <c r="CI33" s="293">
        <v>0</v>
      </c>
      <c r="CJ33" s="292">
        <v>58</v>
      </c>
      <c r="CK33" s="294">
        <v>13321550</v>
      </c>
    </row>
    <row r="34" spans="1:89" s="313" customFormat="1" ht="15">
      <c r="A34" s="309" t="s">
        <v>177</v>
      </c>
      <c r="B34" s="310"/>
      <c r="C34" s="311">
        <v>0</v>
      </c>
      <c r="D34" s="310"/>
      <c r="E34" s="311">
        <v>0</v>
      </c>
      <c r="F34" s="310"/>
      <c r="G34" s="311">
        <v>0</v>
      </c>
      <c r="H34" s="310"/>
      <c r="I34" s="311">
        <v>0</v>
      </c>
      <c r="J34" s="310"/>
      <c r="K34" s="311">
        <v>0</v>
      </c>
      <c r="L34" s="310"/>
      <c r="M34" s="311">
        <v>0</v>
      </c>
      <c r="N34" s="310"/>
      <c r="O34" s="311">
        <v>0</v>
      </c>
      <c r="P34" s="310"/>
      <c r="Q34" s="311">
        <v>0</v>
      </c>
      <c r="R34" s="310"/>
      <c r="S34" s="311">
        <v>0</v>
      </c>
      <c r="T34" s="310"/>
      <c r="U34" s="311">
        <v>0</v>
      </c>
      <c r="V34" s="310"/>
      <c r="W34" s="311">
        <v>0</v>
      </c>
      <c r="X34" s="310"/>
      <c r="Y34" s="311">
        <v>0</v>
      </c>
      <c r="Z34" s="310"/>
      <c r="AA34" s="311">
        <v>0</v>
      </c>
      <c r="AB34" s="310"/>
      <c r="AC34" s="311">
        <v>0</v>
      </c>
      <c r="AD34" s="310"/>
      <c r="AE34" s="311">
        <v>0</v>
      </c>
      <c r="AF34" s="310"/>
      <c r="AG34" s="311">
        <v>0</v>
      </c>
      <c r="AH34" s="310"/>
      <c r="AI34" s="311">
        <v>0</v>
      </c>
      <c r="AJ34" s="310"/>
      <c r="AK34" s="311">
        <v>0</v>
      </c>
      <c r="AL34" s="310">
        <v>41</v>
      </c>
      <c r="AM34" s="311">
        <v>3087.7919999999999</v>
      </c>
      <c r="AN34" s="310"/>
      <c r="AO34" s="311"/>
      <c r="AP34" s="310"/>
      <c r="AQ34" s="311">
        <v>0</v>
      </c>
      <c r="AR34" s="310"/>
      <c r="AS34" s="311">
        <v>0</v>
      </c>
      <c r="AT34" s="310"/>
      <c r="AU34" s="311">
        <v>0</v>
      </c>
      <c r="AV34" s="310"/>
      <c r="AW34" s="311">
        <v>0</v>
      </c>
      <c r="AX34" s="310"/>
      <c r="AY34" s="311">
        <v>0</v>
      </c>
      <c r="AZ34" s="310"/>
      <c r="BA34" s="311">
        <v>0</v>
      </c>
      <c r="BB34" s="310"/>
      <c r="BC34" s="311">
        <v>0</v>
      </c>
      <c r="BD34" s="310"/>
      <c r="BE34" s="311">
        <v>0</v>
      </c>
      <c r="BF34" s="310"/>
      <c r="BG34" s="311">
        <v>0</v>
      </c>
      <c r="BH34" s="310"/>
      <c r="BI34" s="311">
        <v>0</v>
      </c>
      <c r="BJ34" s="310"/>
      <c r="BK34" s="311">
        <v>0</v>
      </c>
      <c r="BL34" s="310"/>
      <c r="BM34" s="311"/>
      <c r="BN34" s="310"/>
      <c r="BO34" s="311">
        <v>0</v>
      </c>
      <c r="BP34" s="310"/>
      <c r="BQ34" s="311">
        <v>0</v>
      </c>
      <c r="BR34" s="310"/>
      <c r="BS34" s="311">
        <v>0</v>
      </c>
      <c r="BT34" s="310"/>
      <c r="BU34" s="311">
        <v>0</v>
      </c>
      <c r="BV34" s="310"/>
      <c r="BW34" s="311">
        <v>0</v>
      </c>
      <c r="BX34" s="310"/>
      <c r="BY34" s="311">
        <v>0</v>
      </c>
      <c r="BZ34" s="310"/>
      <c r="CA34" s="311"/>
      <c r="CB34" s="310"/>
      <c r="CC34" s="311">
        <v>0</v>
      </c>
      <c r="CD34" s="310"/>
      <c r="CE34" s="311">
        <v>0</v>
      </c>
      <c r="CF34" s="310"/>
      <c r="CG34" s="311">
        <v>0</v>
      </c>
      <c r="CH34" s="310"/>
      <c r="CI34" s="311"/>
      <c r="CJ34" s="310">
        <v>41</v>
      </c>
      <c r="CK34" s="312">
        <v>3087792</v>
      </c>
    </row>
    <row r="35" spans="1:89" s="39" customFormat="1" ht="15">
      <c r="A35" s="307" t="s">
        <v>178</v>
      </c>
      <c r="B35" s="180"/>
      <c r="C35" s="181">
        <v>0</v>
      </c>
      <c r="D35" s="180"/>
      <c r="E35" s="181">
        <v>0</v>
      </c>
      <c r="F35" s="180"/>
      <c r="G35" s="181">
        <v>0</v>
      </c>
      <c r="H35" s="180"/>
      <c r="I35" s="181">
        <v>0</v>
      </c>
      <c r="J35" s="180"/>
      <c r="K35" s="181">
        <v>0</v>
      </c>
      <c r="L35" s="180"/>
      <c r="M35" s="181"/>
      <c r="N35" s="180"/>
      <c r="O35" s="181">
        <v>0</v>
      </c>
      <c r="P35" s="180"/>
      <c r="Q35" s="181">
        <v>0</v>
      </c>
      <c r="R35" s="180"/>
      <c r="S35" s="181">
        <v>0</v>
      </c>
      <c r="T35" s="180"/>
      <c r="U35" s="181">
        <v>0</v>
      </c>
      <c r="V35" s="180">
        <v>18</v>
      </c>
      <c r="W35" s="181">
        <v>4212.6660000000002</v>
      </c>
      <c r="X35" s="180">
        <v>3</v>
      </c>
      <c r="Y35" s="181">
        <v>375.55799999999999</v>
      </c>
      <c r="Z35" s="180"/>
      <c r="AA35" s="181"/>
      <c r="AB35" s="180">
        <v>1</v>
      </c>
      <c r="AC35" s="181">
        <v>89.311000000000007</v>
      </c>
      <c r="AD35" s="180">
        <v>2</v>
      </c>
      <c r="AE35" s="181">
        <v>403.95400000000001</v>
      </c>
      <c r="AF35" s="180"/>
      <c r="AG35" s="181">
        <v>0</v>
      </c>
      <c r="AH35" s="180"/>
      <c r="AI35" s="181">
        <v>0</v>
      </c>
      <c r="AJ35" s="180"/>
      <c r="AK35" s="181">
        <v>0</v>
      </c>
      <c r="AL35" s="180"/>
      <c r="AM35" s="181">
        <v>0</v>
      </c>
      <c r="AN35" s="180"/>
      <c r="AO35" s="181"/>
      <c r="AP35" s="180"/>
      <c r="AQ35" s="181">
        <v>0</v>
      </c>
      <c r="AR35" s="180"/>
      <c r="AS35" s="181">
        <v>0</v>
      </c>
      <c r="AT35" s="180"/>
      <c r="AU35" s="181">
        <v>0</v>
      </c>
      <c r="AV35" s="180"/>
      <c r="AW35" s="181">
        <v>0</v>
      </c>
      <c r="AX35" s="180"/>
      <c r="AY35" s="181">
        <v>0</v>
      </c>
      <c r="AZ35" s="180"/>
      <c r="BA35" s="181">
        <v>0</v>
      </c>
      <c r="BB35" s="180"/>
      <c r="BC35" s="181">
        <v>0</v>
      </c>
      <c r="BD35" s="180"/>
      <c r="BE35" s="181">
        <v>0</v>
      </c>
      <c r="BF35" s="180"/>
      <c r="BG35" s="181">
        <v>0</v>
      </c>
      <c r="BH35" s="180"/>
      <c r="BI35" s="181">
        <v>0</v>
      </c>
      <c r="BJ35" s="180"/>
      <c r="BK35" s="181">
        <v>0</v>
      </c>
      <c r="BL35" s="180"/>
      <c r="BM35" s="181">
        <v>0</v>
      </c>
      <c r="BN35" s="180"/>
      <c r="BO35" s="181">
        <v>0</v>
      </c>
      <c r="BP35" s="180"/>
      <c r="BQ35" s="181">
        <v>0</v>
      </c>
      <c r="BR35" s="180"/>
      <c r="BS35" s="181">
        <v>0</v>
      </c>
      <c r="BT35" s="180"/>
      <c r="BU35" s="181">
        <v>0</v>
      </c>
      <c r="BV35" s="180"/>
      <c r="BW35" s="181">
        <v>0</v>
      </c>
      <c r="BX35" s="180"/>
      <c r="BY35" s="181">
        <v>0</v>
      </c>
      <c r="BZ35" s="180"/>
      <c r="CA35" s="181"/>
      <c r="CB35" s="180"/>
      <c r="CC35" s="181">
        <v>0</v>
      </c>
      <c r="CD35" s="180"/>
      <c r="CE35" s="181">
        <v>0</v>
      </c>
      <c r="CF35" s="180"/>
      <c r="CG35" s="181">
        <v>0</v>
      </c>
      <c r="CH35" s="180"/>
      <c r="CI35" s="181"/>
      <c r="CJ35" s="180">
        <v>24</v>
      </c>
      <c r="CK35" s="308">
        <v>5081489</v>
      </c>
    </row>
    <row r="36" spans="1:89" s="306" customFormat="1" ht="15">
      <c r="A36" s="302" t="s">
        <v>169</v>
      </c>
      <c r="B36" s="303"/>
      <c r="C36" s="304">
        <v>0</v>
      </c>
      <c r="D36" s="303"/>
      <c r="E36" s="304">
        <v>0</v>
      </c>
      <c r="F36" s="303"/>
      <c r="G36" s="304">
        <v>0</v>
      </c>
      <c r="H36" s="303"/>
      <c r="I36" s="304">
        <v>0</v>
      </c>
      <c r="J36" s="303"/>
      <c r="K36" s="304">
        <v>0</v>
      </c>
      <c r="L36" s="303"/>
      <c r="M36" s="304"/>
      <c r="N36" s="303"/>
      <c r="O36" s="304">
        <v>0</v>
      </c>
      <c r="P36" s="303"/>
      <c r="Q36" s="304">
        <v>0</v>
      </c>
      <c r="R36" s="303"/>
      <c r="S36" s="304">
        <v>0</v>
      </c>
      <c r="T36" s="303"/>
      <c r="U36" s="304"/>
      <c r="V36" s="303"/>
      <c r="W36" s="304">
        <v>0</v>
      </c>
      <c r="X36" s="303"/>
      <c r="Y36" s="304">
        <v>0</v>
      </c>
      <c r="Z36" s="303"/>
      <c r="AA36" s="304"/>
      <c r="AB36" s="303"/>
      <c r="AC36" s="304">
        <v>0</v>
      </c>
      <c r="AD36" s="303"/>
      <c r="AE36" s="304">
        <v>0</v>
      </c>
      <c r="AF36" s="303"/>
      <c r="AG36" s="304">
        <v>0</v>
      </c>
      <c r="AH36" s="303"/>
      <c r="AI36" s="304"/>
      <c r="AJ36" s="303"/>
      <c r="AK36" s="304">
        <v>0</v>
      </c>
      <c r="AL36" s="303"/>
      <c r="AM36" s="304">
        <v>0</v>
      </c>
      <c r="AN36" s="303"/>
      <c r="AO36" s="304"/>
      <c r="AP36" s="303"/>
      <c r="AQ36" s="304">
        <v>0</v>
      </c>
      <c r="AR36" s="303">
        <v>66</v>
      </c>
      <c r="AS36" s="304">
        <v>13142.183999999999</v>
      </c>
      <c r="AT36" s="303">
        <v>21</v>
      </c>
      <c r="AU36" s="304">
        <v>4832.5410000000002</v>
      </c>
      <c r="AV36" s="303">
        <v>1</v>
      </c>
      <c r="AW36" s="304">
        <v>260.83699999999999</v>
      </c>
      <c r="AX36" s="303">
        <v>52</v>
      </c>
      <c r="AY36" s="304">
        <v>7694.5439999999999</v>
      </c>
      <c r="AZ36" s="303">
        <v>28</v>
      </c>
      <c r="BA36" s="304">
        <v>5012.3639999999996</v>
      </c>
      <c r="BB36" s="303">
        <v>7</v>
      </c>
      <c r="BC36" s="304">
        <v>1560.1320000000001</v>
      </c>
      <c r="BD36" s="303">
        <v>19</v>
      </c>
      <c r="BE36" s="304">
        <v>2602.6579999999999</v>
      </c>
      <c r="BF36" s="303">
        <v>5</v>
      </c>
      <c r="BG36" s="304">
        <v>813.2</v>
      </c>
      <c r="BH36" s="303">
        <v>1</v>
      </c>
      <c r="BI36" s="304">
        <v>202.06700000000001</v>
      </c>
      <c r="BJ36" s="303">
        <v>26</v>
      </c>
      <c r="BK36" s="304">
        <v>7469.982</v>
      </c>
      <c r="BL36" s="303">
        <v>6</v>
      </c>
      <c r="BM36" s="304">
        <v>1880.6579999999999</v>
      </c>
      <c r="BN36" s="303">
        <v>2</v>
      </c>
      <c r="BO36" s="304">
        <v>688.62599999999998</v>
      </c>
      <c r="BP36" s="303">
        <v>19</v>
      </c>
      <c r="BQ36" s="304">
        <v>3249.2089999999998</v>
      </c>
      <c r="BR36" s="303">
        <v>1</v>
      </c>
      <c r="BS36" s="304">
        <v>318.70400000000001</v>
      </c>
      <c r="BT36" s="303">
        <v>35</v>
      </c>
      <c r="BU36" s="304">
        <v>8964.7250000000004</v>
      </c>
      <c r="BV36" s="303"/>
      <c r="BW36" s="304">
        <v>0</v>
      </c>
      <c r="BX36" s="303">
        <v>10</v>
      </c>
      <c r="BY36" s="304">
        <v>4453.96</v>
      </c>
      <c r="BZ36" s="303"/>
      <c r="CA36" s="304"/>
      <c r="CB36" s="303"/>
      <c r="CC36" s="304">
        <v>0</v>
      </c>
      <c r="CD36" s="303"/>
      <c r="CE36" s="304">
        <v>0</v>
      </c>
      <c r="CF36" s="303"/>
      <c r="CG36" s="304"/>
      <c r="CH36" s="303"/>
      <c r="CI36" s="304"/>
      <c r="CJ36" s="303">
        <v>299</v>
      </c>
      <c r="CK36" s="305">
        <v>63146391</v>
      </c>
    </row>
    <row r="37" spans="1:89" customFormat="1" ht="15">
      <c r="A37" s="291" t="s">
        <v>170</v>
      </c>
      <c r="B37" s="292"/>
      <c r="C37" s="293">
        <v>0</v>
      </c>
      <c r="D37" s="292"/>
      <c r="E37" s="293"/>
      <c r="F37" s="292"/>
      <c r="G37" s="293">
        <v>0</v>
      </c>
      <c r="H37" s="292"/>
      <c r="I37" s="293"/>
      <c r="J37" s="292"/>
      <c r="K37" s="293"/>
      <c r="L37" s="292"/>
      <c r="M37" s="293"/>
      <c r="N37" s="292"/>
      <c r="O37" s="293">
        <v>0</v>
      </c>
      <c r="P37" s="292"/>
      <c r="Q37" s="293">
        <v>0</v>
      </c>
      <c r="R37" s="292"/>
      <c r="S37" s="293"/>
      <c r="T37" s="292"/>
      <c r="U37" s="293"/>
      <c r="V37" s="292"/>
      <c r="W37" s="293">
        <v>0</v>
      </c>
      <c r="X37" s="292"/>
      <c r="Y37" s="293">
        <v>0</v>
      </c>
      <c r="Z37" s="292"/>
      <c r="AA37" s="293"/>
      <c r="AB37" s="292"/>
      <c r="AC37" s="293">
        <v>0</v>
      </c>
      <c r="AD37" s="292"/>
      <c r="AE37" s="293">
        <v>0</v>
      </c>
      <c r="AF37" s="292"/>
      <c r="AG37" s="293">
        <v>0</v>
      </c>
      <c r="AH37" s="292"/>
      <c r="AI37" s="293"/>
      <c r="AJ37" s="292"/>
      <c r="AK37" s="293">
        <v>0</v>
      </c>
      <c r="AL37" s="292"/>
      <c r="AM37" s="293">
        <v>0</v>
      </c>
      <c r="AN37" s="292"/>
      <c r="AO37" s="293"/>
      <c r="AP37" s="292"/>
      <c r="AQ37" s="293">
        <v>0</v>
      </c>
      <c r="AR37" s="292"/>
      <c r="AS37" s="293">
        <v>0</v>
      </c>
      <c r="AT37" s="292"/>
      <c r="AU37" s="293">
        <v>0</v>
      </c>
      <c r="AV37" s="292"/>
      <c r="AW37" s="293">
        <v>0</v>
      </c>
      <c r="AX37" s="292"/>
      <c r="AY37" s="293">
        <v>0</v>
      </c>
      <c r="AZ37" s="292"/>
      <c r="BA37" s="293">
        <v>0</v>
      </c>
      <c r="BB37" s="292"/>
      <c r="BC37" s="293">
        <v>0</v>
      </c>
      <c r="BD37" s="292">
        <v>16</v>
      </c>
      <c r="BE37" s="293">
        <v>2191.712</v>
      </c>
      <c r="BF37" s="292">
        <v>3</v>
      </c>
      <c r="BG37" s="293">
        <v>487.92</v>
      </c>
      <c r="BH37" s="292">
        <v>1</v>
      </c>
      <c r="BI37" s="293">
        <v>202.06700000000001</v>
      </c>
      <c r="BJ37" s="292"/>
      <c r="BK37" s="293">
        <v>0</v>
      </c>
      <c r="BL37" s="292"/>
      <c r="BM37" s="293">
        <v>0</v>
      </c>
      <c r="BN37" s="292"/>
      <c r="BO37" s="293">
        <v>0</v>
      </c>
      <c r="BP37" s="292"/>
      <c r="BQ37" s="293">
        <v>0</v>
      </c>
      <c r="BR37" s="292"/>
      <c r="BS37" s="293">
        <v>0</v>
      </c>
      <c r="BT37" s="292"/>
      <c r="BU37" s="293">
        <v>0</v>
      </c>
      <c r="BV37" s="292"/>
      <c r="BW37" s="293">
        <v>0</v>
      </c>
      <c r="BX37" s="292"/>
      <c r="BY37" s="293">
        <v>0</v>
      </c>
      <c r="BZ37" s="292"/>
      <c r="CA37" s="293"/>
      <c r="CB37" s="292">
        <v>1</v>
      </c>
      <c r="CC37" s="293">
        <v>165.709</v>
      </c>
      <c r="CD37" s="292"/>
      <c r="CE37" s="293">
        <v>0</v>
      </c>
      <c r="CF37" s="292"/>
      <c r="CG37" s="293"/>
      <c r="CH37" s="292"/>
      <c r="CI37" s="293"/>
      <c r="CJ37" s="292">
        <v>21</v>
      </c>
      <c r="CK37" s="294">
        <v>3047408</v>
      </c>
    </row>
    <row r="38" spans="1:89" customFormat="1" ht="15">
      <c r="A38" s="291" t="s">
        <v>179</v>
      </c>
      <c r="B38" s="292"/>
      <c r="C38" s="293">
        <v>0</v>
      </c>
      <c r="D38" s="292"/>
      <c r="E38" s="293"/>
      <c r="F38" s="292"/>
      <c r="G38" s="293"/>
      <c r="H38" s="292"/>
      <c r="I38" s="293"/>
      <c r="J38" s="292"/>
      <c r="K38" s="293"/>
      <c r="L38" s="292"/>
      <c r="M38" s="293"/>
      <c r="N38" s="292"/>
      <c r="O38" s="293"/>
      <c r="P38" s="292"/>
      <c r="Q38" s="293"/>
      <c r="R38" s="292"/>
      <c r="S38" s="293"/>
      <c r="T38" s="292"/>
      <c r="U38" s="293"/>
      <c r="V38" s="292"/>
      <c r="W38" s="293"/>
      <c r="X38" s="292"/>
      <c r="Y38" s="293"/>
      <c r="Z38" s="292"/>
      <c r="AA38" s="293"/>
      <c r="AB38" s="292"/>
      <c r="AC38" s="293"/>
      <c r="AD38" s="292"/>
      <c r="AE38" s="293">
        <v>0</v>
      </c>
      <c r="AF38" s="292"/>
      <c r="AG38" s="293"/>
      <c r="AH38" s="292"/>
      <c r="AI38" s="293"/>
      <c r="AJ38" s="292"/>
      <c r="AK38" s="293"/>
      <c r="AL38" s="292"/>
      <c r="AM38" s="293">
        <v>0</v>
      </c>
      <c r="AN38" s="292"/>
      <c r="AO38" s="293"/>
      <c r="AP38" s="292"/>
      <c r="AQ38" s="293">
        <v>0</v>
      </c>
      <c r="AR38" s="292">
        <v>28</v>
      </c>
      <c r="AS38" s="293">
        <v>5575.4719999999998</v>
      </c>
      <c r="AT38" s="292">
        <v>1</v>
      </c>
      <c r="AU38" s="293">
        <v>230.12100000000001</v>
      </c>
      <c r="AV38" s="292">
        <v>12</v>
      </c>
      <c r="AW38" s="293">
        <v>3130.0439999999999</v>
      </c>
      <c r="AX38" s="292">
        <v>8</v>
      </c>
      <c r="AY38" s="293">
        <v>1183.7760000000001</v>
      </c>
      <c r="AZ38" s="292">
        <v>4</v>
      </c>
      <c r="BA38" s="293">
        <v>716.05200000000002</v>
      </c>
      <c r="BB38" s="292">
        <v>6</v>
      </c>
      <c r="BC38" s="293">
        <v>1337.2560000000001</v>
      </c>
      <c r="BD38" s="292"/>
      <c r="BE38" s="293">
        <v>0</v>
      </c>
      <c r="BF38" s="292"/>
      <c r="BG38" s="293">
        <v>0</v>
      </c>
      <c r="BH38" s="292"/>
      <c r="BI38" s="293">
        <v>0</v>
      </c>
      <c r="BJ38" s="292"/>
      <c r="BK38" s="293"/>
      <c r="BL38" s="292"/>
      <c r="BM38" s="293">
        <v>0</v>
      </c>
      <c r="BN38" s="292"/>
      <c r="BO38" s="293">
        <v>0</v>
      </c>
      <c r="BP38" s="292"/>
      <c r="BQ38" s="293"/>
      <c r="BR38" s="292"/>
      <c r="BS38" s="293">
        <v>0</v>
      </c>
      <c r="BT38" s="292"/>
      <c r="BU38" s="293">
        <v>0</v>
      </c>
      <c r="BV38" s="292"/>
      <c r="BW38" s="293"/>
      <c r="BX38" s="292"/>
      <c r="BY38" s="293">
        <v>0</v>
      </c>
      <c r="BZ38" s="292">
        <v>2</v>
      </c>
      <c r="CA38" s="293">
        <v>352.87400000000002</v>
      </c>
      <c r="CB38" s="292"/>
      <c r="CC38" s="293"/>
      <c r="CD38" s="292"/>
      <c r="CE38" s="293"/>
      <c r="CF38" s="292"/>
      <c r="CG38" s="293"/>
      <c r="CH38" s="292"/>
      <c r="CI38" s="293"/>
      <c r="CJ38" s="292">
        <v>61</v>
      </c>
      <c r="CK38" s="294">
        <v>12525595</v>
      </c>
    </row>
    <row r="39" spans="1:89" customFormat="1" ht="15">
      <c r="A39" s="291" t="s">
        <v>180</v>
      </c>
      <c r="B39" s="292"/>
      <c r="C39" s="293"/>
      <c r="D39" s="292"/>
      <c r="E39" s="293"/>
      <c r="F39" s="292"/>
      <c r="G39" s="293"/>
      <c r="H39" s="292"/>
      <c r="I39" s="293"/>
      <c r="J39" s="292"/>
      <c r="K39" s="293"/>
      <c r="L39" s="292"/>
      <c r="M39" s="293"/>
      <c r="N39" s="292"/>
      <c r="O39" s="293"/>
      <c r="P39" s="292"/>
      <c r="Q39" s="293"/>
      <c r="R39" s="292"/>
      <c r="S39" s="293"/>
      <c r="T39" s="292"/>
      <c r="U39" s="293"/>
      <c r="V39" s="292"/>
      <c r="W39" s="293"/>
      <c r="X39" s="292"/>
      <c r="Y39" s="293"/>
      <c r="Z39" s="292"/>
      <c r="AA39" s="293"/>
      <c r="AB39" s="292"/>
      <c r="AC39" s="293"/>
      <c r="AD39" s="292"/>
      <c r="AE39" s="293"/>
      <c r="AF39" s="292"/>
      <c r="AG39" s="293"/>
      <c r="AH39" s="292"/>
      <c r="AI39" s="293"/>
      <c r="AJ39" s="292"/>
      <c r="AK39" s="293"/>
      <c r="AL39" s="292"/>
      <c r="AM39" s="293"/>
      <c r="AN39" s="292"/>
      <c r="AO39" s="293"/>
      <c r="AP39" s="292"/>
      <c r="AQ39" s="293"/>
      <c r="AR39" s="292">
        <v>8</v>
      </c>
      <c r="AS39" s="293">
        <v>1592.992</v>
      </c>
      <c r="AT39" s="292">
        <v>8</v>
      </c>
      <c r="AU39" s="293">
        <v>1840.9680000000001</v>
      </c>
      <c r="AV39" s="292">
        <v>1</v>
      </c>
      <c r="AW39" s="293">
        <v>260.83699999999999</v>
      </c>
      <c r="AX39" s="292">
        <v>8</v>
      </c>
      <c r="AY39" s="293">
        <v>1183.7760000000001</v>
      </c>
      <c r="AZ39" s="292">
        <v>6</v>
      </c>
      <c r="BA39" s="293">
        <v>1074.078</v>
      </c>
      <c r="BB39" s="292">
        <v>1</v>
      </c>
      <c r="BC39" s="293">
        <v>222.876</v>
      </c>
      <c r="BD39" s="292">
        <v>1</v>
      </c>
      <c r="BE39" s="293">
        <v>136.982</v>
      </c>
      <c r="BF39" s="292">
        <v>1</v>
      </c>
      <c r="BG39" s="293">
        <v>162.63999999999999</v>
      </c>
      <c r="BH39" s="292"/>
      <c r="BI39" s="293">
        <v>0</v>
      </c>
      <c r="BJ39" s="292"/>
      <c r="BK39" s="293"/>
      <c r="BL39" s="292"/>
      <c r="BM39" s="293"/>
      <c r="BN39" s="292"/>
      <c r="BO39" s="293"/>
      <c r="BP39" s="292"/>
      <c r="BQ39" s="293"/>
      <c r="BR39" s="292"/>
      <c r="BS39" s="293"/>
      <c r="BT39" s="292"/>
      <c r="BU39" s="293"/>
      <c r="BV39" s="292"/>
      <c r="BW39" s="293"/>
      <c r="BX39" s="292"/>
      <c r="BY39" s="293">
        <v>0</v>
      </c>
      <c r="BZ39" s="292"/>
      <c r="CA39" s="293">
        <v>0</v>
      </c>
      <c r="CB39" s="292"/>
      <c r="CC39" s="293"/>
      <c r="CD39" s="292"/>
      <c r="CE39" s="293"/>
      <c r="CF39" s="292"/>
      <c r="CG39" s="293"/>
      <c r="CH39" s="292"/>
      <c r="CI39" s="293"/>
      <c r="CJ39" s="292">
        <v>34</v>
      </c>
      <c r="CK39" s="294">
        <v>6475149</v>
      </c>
    </row>
    <row r="40" spans="1:89" customFormat="1" ht="15">
      <c r="A40" s="295" t="s">
        <v>54</v>
      </c>
      <c r="B40" s="296">
        <v>3</v>
      </c>
      <c r="C40" s="297">
        <v>476181</v>
      </c>
      <c r="D40" s="296">
        <v>1</v>
      </c>
      <c r="E40" s="297">
        <v>241673</v>
      </c>
      <c r="F40" s="296">
        <v>1</v>
      </c>
      <c r="G40" s="297">
        <v>164546</v>
      </c>
      <c r="H40" s="296">
        <v>1</v>
      </c>
      <c r="I40" s="297">
        <v>185493</v>
      </c>
      <c r="J40" s="296">
        <v>1</v>
      </c>
      <c r="K40" s="297">
        <v>668088</v>
      </c>
      <c r="L40" s="296">
        <v>1</v>
      </c>
      <c r="M40" s="297">
        <v>1937988</v>
      </c>
      <c r="N40" s="296">
        <v>3</v>
      </c>
      <c r="O40" s="297">
        <v>600111</v>
      </c>
      <c r="P40" s="296">
        <v>5</v>
      </c>
      <c r="Q40" s="297">
        <v>1824025</v>
      </c>
      <c r="R40" s="296">
        <v>5</v>
      </c>
      <c r="S40" s="297">
        <v>1536335</v>
      </c>
      <c r="T40" s="296">
        <v>1</v>
      </c>
      <c r="U40" s="297">
        <v>626899</v>
      </c>
      <c r="V40" s="296">
        <v>18</v>
      </c>
      <c r="W40" s="297">
        <v>4212666</v>
      </c>
      <c r="X40" s="296">
        <v>3</v>
      </c>
      <c r="Y40" s="297">
        <v>375558</v>
      </c>
      <c r="Z40" s="296">
        <v>4</v>
      </c>
      <c r="AA40" s="297">
        <v>672040</v>
      </c>
      <c r="AB40" s="296">
        <v>1</v>
      </c>
      <c r="AC40" s="297">
        <v>89311</v>
      </c>
      <c r="AD40" s="296">
        <v>2</v>
      </c>
      <c r="AE40" s="297">
        <v>403954</v>
      </c>
      <c r="AF40" s="296">
        <v>2</v>
      </c>
      <c r="AG40" s="297">
        <v>280464</v>
      </c>
      <c r="AH40" s="296">
        <v>1</v>
      </c>
      <c r="AI40" s="297">
        <v>83035</v>
      </c>
      <c r="AJ40" s="296">
        <v>1</v>
      </c>
      <c r="AK40" s="297">
        <v>160863</v>
      </c>
      <c r="AL40" s="296">
        <v>41</v>
      </c>
      <c r="AM40" s="297">
        <v>3087792</v>
      </c>
      <c r="AN40" s="296">
        <v>5</v>
      </c>
      <c r="AO40" s="297">
        <v>1047100</v>
      </c>
      <c r="AP40" s="296">
        <v>1</v>
      </c>
      <c r="AQ40" s="297">
        <v>164370</v>
      </c>
      <c r="AR40" s="296">
        <v>159</v>
      </c>
      <c r="AS40" s="297">
        <v>31660716</v>
      </c>
      <c r="AT40" s="296">
        <v>55</v>
      </c>
      <c r="AU40" s="297">
        <v>12656655</v>
      </c>
      <c r="AV40" s="296">
        <v>21</v>
      </c>
      <c r="AW40" s="297">
        <v>5477577</v>
      </c>
      <c r="AX40" s="296">
        <v>132</v>
      </c>
      <c r="AY40" s="297">
        <v>19532304</v>
      </c>
      <c r="AZ40" s="296">
        <v>59</v>
      </c>
      <c r="BA40" s="297">
        <v>10561767</v>
      </c>
      <c r="BB40" s="296">
        <v>17</v>
      </c>
      <c r="BC40" s="297">
        <v>3788892</v>
      </c>
      <c r="BD40" s="296">
        <v>46</v>
      </c>
      <c r="BE40" s="297">
        <v>6301172</v>
      </c>
      <c r="BF40" s="296">
        <v>16</v>
      </c>
      <c r="BG40" s="297">
        <v>2602240</v>
      </c>
      <c r="BH40" s="296">
        <v>3</v>
      </c>
      <c r="BI40" s="297">
        <v>606201</v>
      </c>
      <c r="BJ40" s="296">
        <v>26</v>
      </c>
      <c r="BK40" s="297">
        <v>7469982</v>
      </c>
      <c r="BL40" s="296">
        <v>6</v>
      </c>
      <c r="BM40" s="297">
        <v>1880658</v>
      </c>
      <c r="BN40" s="296">
        <v>2</v>
      </c>
      <c r="BO40" s="297">
        <v>688626</v>
      </c>
      <c r="BP40" s="296">
        <v>27</v>
      </c>
      <c r="BQ40" s="297">
        <v>4617297</v>
      </c>
      <c r="BR40" s="296">
        <v>1</v>
      </c>
      <c r="BS40" s="297">
        <v>318704</v>
      </c>
      <c r="BT40" s="296">
        <v>39</v>
      </c>
      <c r="BU40" s="297">
        <v>9989265</v>
      </c>
      <c r="BV40" s="296">
        <v>6</v>
      </c>
      <c r="BW40" s="297">
        <v>4872078</v>
      </c>
      <c r="BX40" s="296">
        <v>10</v>
      </c>
      <c r="BY40" s="297">
        <v>4453960</v>
      </c>
      <c r="BZ40" s="296">
        <v>2</v>
      </c>
      <c r="CA40" s="297">
        <v>352874</v>
      </c>
      <c r="CB40" s="296">
        <v>5</v>
      </c>
      <c r="CC40" s="297">
        <v>828545</v>
      </c>
      <c r="CD40" s="296">
        <v>1</v>
      </c>
      <c r="CE40" s="297">
        <v>262550</v>
      </c>
      <c r="CF40" s="296">
        <v>1</v>
      </c>
      <c r="CG40" s="297">
        <v>117215</v>
      </c>
      <c r="CH40" s="296">
        <v>1</v>
      </c>
      <c r="CI40" s="297">
        <v>172953</v>
      </c>
      <c r="CJ40" s="296">
        <v>736</v>
      </c>
      <c r="CK40" s="298">
        <v>148050723</v>
      </c>
    </row>
    <row r="41" spans="1:89" customFormat="1" ht="15"/>
  </sheetData>
  <mergeCells count="81">
    <mergeCell ref="EF2:EG2"/>
    <mergeCell ref="EH2:EI2"/>
    <mergeCell ref="EJ2:EK2"/>
    <mergeCell ref="B2:C2"/>
    <mergeCell ref="AV2:AW2"/>
    <mergeCell ref="AX2:AY2"/>
    <mergeCell ref="AZ2:BA2"/>
    <mergeCell ref="BB2:B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BF2:BG2"/>
    <mergeCell ref="BH2:BI2"/>
    <mergeCell ref="BJ2:BK2"/>
    <mergeCell ref="BD2:BE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CT2:CU2"/>
    <mergeCell ref="CV2:CW2"/>
    <mergeCell ref="CX2:CY2"/>
    <mergeCell ref="CZ2:DA2"/>
    <mergeCell ref="DB2:DC2"/>
    <mergeCell ref="DD2:DE2"/>
    <mergeCell ref="DF2:DG2"/>
    <mergeCell ref="DH2:DI2"/>
    <mergeCell ref="DJ2:DK2"/>
    <mergeCell ref="DL2:DM2"/>
    <mergeCell ref="DN2:DO2"/>
    <mergeCell ref="DP2:DQ2"/>
    <mergeCell ref="DR2:DS2"/>
    <mergeCell ref="ED2:EE2"/>
    <mergeCell ref="DT2:DU2"/>
    <mergeCell ref="DV2:DW2"/>
    <mergeCell ref="DX2:DY2"/>
    <mergeCell ref="DZ2:EA2"/>
    <mergeCell ref="EB2:EC2"/>
    <mergeCell ref="EL2:EM2"/>
    <mergeCell ref="EN2:EO2"/>
    <mergeCell ref="EP2:EQ2"/>
    <mergeCell ref="ER2:ES2"/>
    <mergeCell ref="ET2:EU2"/>
    <mergeCell ref="FF2:FG2"/>
    <mergeCell ref="EV2:EW2"/>
    <mergeCell ref="EX2:EY2"/>
    <mergeCell ref="EZ2:FA2"/>
    <mergeCell ref="FB2:FC2"/>
    <mergeCell ref="FD2:FE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G34"/>
  <sheetViews>
    <sheetView workbookViewId="0">
      <pane xSplit="1" ySplit="1" topLeftCell="FD2" activePane="bottomRight" state="frozen"/>
      <selection pane="topRight" activeCell="B1" sqref="B1"/>
      <selection pane="bottomLeft" activeCell="A6" sqref="A6"/>
      <selection pane="bottomRight" activeCell="FH22" sqref="FH22:FI22"/>
    </sheetView>
  </sheetViews>
  <sheetFormatPr defaultRowHeight="15"/>
  <cols>
    <col min="165" max="165" width="28.42578125" bestFit="1" customWidth="1"/>
  </cols>
  <sheetData>
    <row r="1" spans="1:215" s="7" customFormat="1">
      <c r="A1" s="9"/>
      <c r="B1" s="9" t="s">
        <v>45</v>
      </c>
      <c r="C1" s="8" t="s">
        <v>46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58"/>
      <c r="FI1" s="57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</row>
    <row r="2" spans="1:215" s="7" customFormat="1">
      <c r="A2" s="30"/>
      <c r="B2" s="259">
        <v>1</v>
      </c>
      <c r="C2" s="260"/>
      <c r="D2" s="259">
        <v>2</v>
      </c>
      <c r="E2" s="260"/>
      <c r="F2" s="259">
        <v>3</v>
      </c>
      <c r="G2" s="260"/>
      <c r="H2" s="259">
        <v>4</v>
      </c>
      <c r="I2" s="260"/>
      <c r="J2" s="259">
        <v>5</v>
      </c>
      <c r="K2" s="260"/>
      <c r="L2" s="259">
        <v>6</v>
      </c>
      <c r="M2" s="260"/>
      <c r="N2" s="259">
        <v>7</v>
      </c>
      <c r="O2" s="260"/>
      <c r="P2" s="259">
        <v>8</v>
      </c>
      <c r="Q2" s="260"/>
      <c r="R2" s="259">
        <v>9</v>
      </c>
      <c r="S2" s="260"/>
      <c r="T2" s="259">
        <v>10</v>
      </c>
      <c r="U2" s="260"/>
      <c r="V2" s="259">
        <v>11</v>
      </c>
      <c r="W2" s="260"/>
      <c r="X2" s="259">
        <v>12</v>
      </c>
      <c r="Y2" s="260"/>
      <c r="Z2" s="259">
        <v>13</v>
      </c>
      <c r="AA2" s="260"/>
      <c r="AB2" s="259">
        <v>14</v>
      </c>
      <c r="AC2" s="260"/>
      <c r="AD2" s="259">
        <v>15</v>
      </c>
      <c r="AE2" s="260"/>
      <c r="AF2" s="259">
        <v>16</v>
      </c>
      <c r="AG2" s="260"/>
      <c r="AH2" s="259">
        <v>17</v>
      </c>
      <c r="AI2" s="260"/>
      <c r="AJ2" s="259">
        <v>18</v>
      </c>
      <c r="AK2" s="260"/>
      <c r="AL2" s="259">
        <v>19</v>
      </c>
      <c r="AM2" s="260"/>
      <c r="AN2" s="259">
        <v>20</v>
      </c>
      <c r="AO2" s="260"/>
      <c r="AP2" s="259">
        <v>21</v>
      </c>
      <c r="AQ2" s="260"/>
      <c r="AR2" s="259">
        <v>22</v>
      </c>
      <c r="AS2" s="260"/>
      <c r="AT2" s="259">
        <v>23</v>
      </c>
      <c r="AU2" s="260"/>
      <c r="AV2" s="259">
        <v>24</v>
      </c>
      <c r="AW2" s="260"/>
      <c r="AX2" s="259">
        <v>25</v>
      </c>
      <c r="AY2" s="260"/>
      <c r="AZ2" s="259">
        <v>26</v>
      </c>
      <c r="BA2" s="260"/>
      <c r="BB2" s="259">
        <v>27</v>
      </c>
      <c r="BC2" s="260"/>
      <c r="BD2" s="259">
        <v>28</v>
      </c>
      <c r="BE2" s="260"/>
      <c r="BF2" s="259">
        <v>29</v>
      </c>
      <c r="BG2" s="260"/>
      <c r="BH2" s="259">
        <v>30</v>
      </c>
      <c r="BI2" s="260"/>
      <c r="BJ2" s="259">
        <v>31</v>
      </c>
      <c r="BK2" s="260"/>
      <c r="BL2" s="259">
        <v>32</v>
      </c>
      <c r="BM2" s="260"/>
      <c r="BN2" s="259">
        <v>33</v>
      </c>
      <c r="BO2" s="260"/>
      <c r="BP2" s="259">
        <v>34</v>
      </c>
      <c r="BQ2" s="260"/>
      <c r="BR2" s="259">
        <v>35</v>
      </c>
      <c r="BS2" s="260"/>
      <c r="BT2" s="259">
        <v>36</v>
      </c>
      <c r="BU2" s="260"/>
      <c r="BV2" s="259">
        <v>37</v>
      </c>
      <c r="BW2" s="260"/>
      <c r="BX2" s="259">
        <v>38</v>
      </c>
      <c r="BY2" s="260"/>
      <c r="BZ2" s="259">
        <v>39</v>
      </c>
      <c r="CA2" s="260"/>
      <c r="CB2" s="259">
        <v>40</v>
      </c>
      <c r="CC2" s="260"/>
      <c r="CD2" s="259">
        <v>41</v>
      </c>
      <c r="CE2" s="260"/>
      <c r="CF2" s="259">
        <v>42</v>
      </c>
      <c r="CG2" s="260"/>
      <c r="CH2" s="259">
        <v>43</v>
      </c>
      <c r="CI2" s="260"/>
      <c r="CJ2" s="259">
        <v>44</v>
      </c>
      <c r="CK2" s="260"/>
      <c r="CL2" s="259">
        <v>45</v>
      </c>
      <c r="CM2" s="260"/>
      <c r="CN2" s="259">
        <v>46</v>
      </c>
      <c r="CO2" s="260"/>
      <c r="CP2" s="259">
        <v>47</v>
      </c>
      <c r="CQ2" s="260"/>
      <c r="CR2" s="259">
        <v>48</v>
      </c>
      <c r="CS2" s="260"/>
      <c r="CT2" s="259">
        <v>49</v>
      </c>
      <c r="CU2" s="260"/>
      <c r="CV2" s="259">
        <v>50</v>
      </c>
      <c r="CW2" s="260"/>
      <c r="CX2" s="259">
        <v>51</v>
      </c>
      <c r="CY2" s="260"/>
      <c r="CZ2" s="259">
        <v>52</v>
      </c>
      <c r="DA2" s="260"/>
      <c r="DB2" s="259">
        <v>53</v>
      </c>
      <c r="DC2" s="260"/>
      <c r="DD2" s="259">
        <v>54</v>
      </c>
      <c r="DE2" s="260"/>
      <c r="DF2" s="259">
        <v>55</v>
      </c>
      <c r="DG2" s="260"/>
      <c r="DH2" s="259">
        <v>56</v>
      </c>
      <c r="DI2" s="260"/>
      <c r="DJ2" s="259">
        <v>57</v>
      </c>
      <c r="DK2" s="260"/>
      <c r="DL2" s="259">
        <v>58</v>
      </c>
      <c r="DM2" s="260"/>
      <c r="DN2" s="259">
        <v>59</v>
      </c>
      <c r="DO2" s="260"/>
      <c r="DP2" s="259">
        <v>60</v>
      </c>
      <c r="DQ2" s="260"/>
      <c r="DR2" s="259">
        <v>61</v>
      </c>
      <c r="DS2" s="260"/>
      <c r="DT2" s="259">
        <v>62</v>
      </c>
      <c r="DU2" s="260"/>
      <c r="DV2" s="259">
        <v>63</v>
      </c>
      <c r="DW2" s="260"/>
      <c r="DX2" s="259">
        <v>64</v>
      </c>
      <c r="DY2" s="260"/>
      <c r="DZ2" s="259">
        <v>65</v>
      </c>
      <c r="EA2" s="260"/>
      <c r="EB2" s="259">
        <v>66</v>
      </c>
      <c r="EC2" s="260"/>
      <c r="ED2" s="259">
        <v>67</v>
      </c>
      <c r="EE2" s="260"/>
      <c r="EF2" s="259">
        <v>68</v>
      </c>
      <c r="EG2" s="260"/>
      <c r="EH2" s="259">
        <v>69</v>
      </c>
      <c r="EI2" s="260"/>
      <c r="EJ2" s="259">
        <v>70</v>
      </c>
      <c r="EK2" s="260"/>
      <c r="EL2" s="259">
        <v>71</v>
      </c>
      <c r="EM2" s="260"/>
      <c r="EN2" s="259">
        <v>72</v>
      </c>
      <c r="EO2" s="260"/>
      <c r="EP2" s="259">
        <v>73</v>
      </c>
      <c r="EQ2" s="260"/>
      <c r="ER2" s="259">
        <v>74</v>
      </c>
      <c r="ES2" s="260"/>
      <c r="ET2" s="259">
        <v>75</v>
      </c>
      <c r="EU2" s="260"/>
      <c r="EV2" s="259">
        <v>76</v>
      </c>
      <c r="EW2" s="260"/>
      <c r="EX2" s="259">
        <v>77</v>
      </c>
      <c r="EY2" s="260"/>
      <c r="EZ2" s="259">
        <v>78</v>
      </c>
      <c r="FA2" s="260"/>
      <c r="FB2" s="259">
        <v>79</v>
      </c>
      <c r="FC2" s="260"/>
      <c r="FD2" s="259">
        <v>80</v>
      </c>
      <c r="FE2" s="260"/>
      <c r="FF2" s="259">
        <v>81</v>
      </c>
      <c r="FG2" s="260"/>
      <c r="FH2" s="31" t="s">
        <v>47</v>
      </c>
      <c r="FI2" s="57" t="s">
        <v>48</v>
      </c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</row>
    <row r="3" spans="1:215" s="7" customFormat="1">
      <c r="A3" s="9" t="s">
        <v>49</v>
      </c>
      <c r="B3" s="56" t="s">
        <v>50</v>
      </c>
      <c r="C3" s="11" t="s">
        <v>51</v>
      </c>
      <c r="D3" s="56" t="s">
        <v>50</v>
      </c>
      <c r="E3" s="11" t="s">
        <v>51</v>
      </c>
      <c r="F3" s="56" t="s">
        <v>50</v>
      </c>
      <c r="G3" s="11" t="s">
        <v>51</v>
      </c>
      <c r="H3" s="56" t="s">
        <v>50</v>
      </c>
      <c r="I3" s="11" t="s">
        <v>51</v>
      </c>
      <c r="J3" s="56" t="s">
        <v>50</v>
      </c>
      <c r="K3" s="11" t="s">
        <v>51</v>
      </c>
      <c r="L3" s="56" t="s">
        <v>50</v>
      </c>
      <c r="M3" s="11" t="s">
        <v>51</v>
      </c>
      <c r="N3" s="56" t="s">
        <v>50</v>
      </c>
      <c r="O3" s="11" t="s">
        <v>51</v>
      </c>
      <c r="P3" s="56" t="s">
        <v>50</v>
      </c>
      <c r="Q3" s="11" t="s">
        <v>51</v>
      </c>
      <c r="R3" s="56" t="s">
        <v>50</v>
      </c>
      <c r="S3" s="11" t="s">
        <v>51</v>
      </c>
      <c r="T3" s="56" t="s">
        <v>50</v>
      </c>
      <c r="U3" s="11" t="s">
        <v>51</v>
      </c>
      <c r="V3" s="56" t="s">
        <v>50</v>
      </c>
      <c r="W3" s="11" t="s">
        <v>51</v>
      </c>
      <c r="X3" s="56" t="s">
        <v>50</v>
      </c>
      <c r="Y3" s="11" t="s">
        <v>51</v>
      </c>
      <c r="Z3" s="56" t="s">
        <v>50</v>
      </c>
      <c r="AA3" s="11" t="s">
        <v>51</v>
      </c>
      <c r="AB3" s="56" t="s">
        <v>50</v>
      </c>
      <c r="AC3" s="11" t="s">
        <v>51</v>
      </c>
      <c r="AD3" s="56" t="s">
        <v>50</v>
      </c>
      <c r="AE3" s="11" t="s">
        <v>51</v>
      </c>
      <c r="AF3" s="56" t="s">
        <v>50</v>
      </c>
      <c r="AG3" s="11" t="s">
        <v>51</v>
      </c>
      <c r="AH3" s="56" t="s">
        <v>50</v>
      </c>
      <c r="AI3" s="11" t="s">
        <v>52</v>
      </c>
      <c r="AJ3" s="56" t="s">
        <v>50</v>
      </c>
      <c r="AK3" s="11" t="s">
        <v>51</v>
      </c>
      <c r="AL3" s="56" t="s">
        <v>50</v>
      </c>
      <c r="AM3" s="11" t="s">
        <v>51</v>
      </c>
      <c r="AN3" s="56" t="s">
        <v>50</v>
      </c>
      <c r="AO3" s="11" t="s">
        <v>51</v>
      </c>
      <c r="AP3" s="56" t="s">
        <v>50</v>
      </c>
      <c r="AQ3" s="11" t="s">
        <v>51</v>
      </c>
      <c r="AR3" s="56" t="s">
        <v>50</v>
      </c>
      <c r="AS3" s="11" t="s">
        <v>51</v>
      </c>
      <c r="AT3" s="56" t="s">
        <v>50</v>
      </c>
      <c r="AU3" s="11" t="s">
        <v>51</v>
      </c>
      <c r="AV3" s="56" t="s">
        <v>50</v>
      </c>
      <c r="AW3" s="11" t="s">
        <v>51</v>
      </c>
      <c r="AX3" s="56" t="s">
        <v>50</v>
      </c>
      <c r="AY3" s="11" t="s">
        <v>51</v>
      </c>
      <c r="AZ3" s="56" t="s">
        <v>50</v>
      </c>
      <c r="BA3" s="11" t="s">
        <v>52</v>
      </c>
      <c r="BB3" s="56" t="s">
        <v>50</v>
      </c>
      <c r="BC3" s="11" t="s">
        <v>52</v>
      </c>
      <c r="BD3" s="56" t="s">
        <v>50</v>
      </c>
      <c r="BE3" s="11" t="s">
        <v>51</v>
      </c>
      <c r="BF3" s="56" t="s">
        <v>50</v>
      </c>
      <c r="BG3" s="11" t="s">
        <v>51</v>
      </c>
      <c r="BH3" s="56" t="s">
        <v>50</v>
      </c>
      <c r="BI3" s="11" t="s">
        <v>51</v>
      </c>
      <c r="BJ3" s="56" t="s">
        <v>50</v>
      </c>
      <c r="BK3" s="11" t="s">
        <v>51</v>
      </c>
      <c r="BL3" s="56" t="s">
        <v>50</v>
      </c>
      <c r="BM3" s="11" t="s">
        <v>51</v>
      </c>
      <c r="BN3" s="56" t="s">
        <v>50</v>
      </c>
      <c r="BO3" s="11" t="s">
        <v>51</v>
      </c>
      <c r="BP3" s="56" t="s">
        <v>50</v>
      </c>
      <c r="BQ3" s="11" t="s">
        <v>51</v>
      </c>
      <c r="BR3" s="56" t="s">
        <v>50</v>
      </c>
      <c r="BS3" s="11" t="s">
        <v>51</v>
      </c>
      <c r="BT3" s="56" t="s">
        <v>50</v>
      </c>
      <c r="BU3" s="11" t="s">
        <v>51</v>
      </c>
      <c r="BV3" s="56" t="s">
        <v>50</v>
      </c>
      <c r="BW3" s="11" t="s">
        <v>51</v>
      </c>
      <c r="BX3" s="56" t="s">
        <v>50</v>
      </c>
      <c r="BY3" s="11" t="s">
        <v>51</v>
      </c>
      <c r="BZ3" s="56" t="s">
        <v>50</v>
      </c>
      <c r="CA3" s="11" t="s">
        <v>51</v>
      </c>
      <c r="CB3" s="56" t="s">
        <v>50</v>
      </c>
      <c r="CC3" s="11" t="s">
        <v>51</v>
      </c>
      <c r="CD3" s="56" t="s">
        <v>50</v>
      </c>
      <c r="CE3" s="11" t="s">
        <v>51</v>
      </c>
      <c r="CF3" s="56" t="s">
        <v>50</v>
      </c>
      <c r="CG3" s="11" t="s">
        <v>51</v>
      </c>
      <c r="CH3" s="56" t="s">
        <v>50</v>
      </c>
      <c r="CI3" s="11" t="s">
        <v>51</v>
      </c>
      <c r="CJ3" s="56" t="s">
        <v>50</v>
      </c>
      <c r="CK3" s="11" t="s">
        <v>51</v>
      </c>
      <c r="CL3" s="56" t="s">
        <v>50</v>
      </c>
      <c r="CM3" s="11" t="s">
        <v>51</v>
      </c>
      <c r="CN3" s="56" t="s">
        <v>50</v>
      </c>
      <c r="CO3" s="11" t="s">
        <v>51</v>
      </c>
      <c r="CP3" s="56" t="s">
        <v>50</v>
      </c>
      <c r="CQ3" s="11" t="s">
        <v>51</v>
      </c>
      <c r="CR3" s="56" t="s">
        <v>50</v>
      </c>
      <c r="CS3" s="11" t="s">
        <v>51</v>
      </c>
      <c r="CT3" s="56" t="s">
        <v>50</v>
      </c>
      <c r="CU3" s="11" t="s">
        <v>51</v>
      </c>
      <c r="CV3" s="56" t="s">
        <v>50</v>
      </c>
      <c r="CW3" s="11" t="s">
        <v>51</v>
      </c>
      <c r="CX3" s="56" t="s">
        <v>50</v>
      </c>
      <c r="CY3" s="11" t="s">
        <v>51</v>
      </c>
      <c r="CZ3" s="56" t="s">
        <v>50</v>
      </c>
      <c r="DA3" s="11" t="s">
        <v>51</v>
      </c>
      <c r="DB3" s="56" t="s">
        <v>50</v>
      </c>
      <c r="DC3" s="11" t="s">
        <v>51</v>
      </c>
      <c r="DD3" s="56" t="s">
        <v>50</v>
      </c>
      <c r="DE3" s="11" t="s">
        <v>52</v>
      </c>
      <c r="DF3" s="56" t="s">
        <v>50</v>
      </c>
      <c r="DG3" s="11" t="s">
        <v>53</v>
      </c>
      <c r="DH3" s="56" t="s">
        <v>50</v>
      </c>
      <c r="DI3" s="11" t="s">
        <v>53</v>
      </c>
      <c r="DJ3" s="56" t="s">
        <v>50</v>
      </c>
      <c r="DK3" s="11" t="s">
        <v>53</v>
      </c>
      <c r="DL3" s="56" t="s">
        <v>50</v>
      </c>
      <c r="DM3" s="11" t="s">
        <v>53</v>
      </c>
      <c r="DN3" s="56" t="s">
        <v>50</v>
      </c>
      <c r="DO3" s="11" t="s">
        <v>53</v>
      </c>
      <c r="DP3" s="56" t="s">
        <v>50</v>
      </c>
      <c r="DQ3" s="11" t="s">
        <v>53</v>
      </c>
      <c r="DR3" s="56" t="s">
        <v>50</v>
      </c>
      <c r="DS3" s="11" t="s">
        <v>53</v>
      </c>
      <c r="DT3" s="56" t="s">
        <v>50</v>
      </c>
      <c r="DU3" s="11" t="s">
        <v>53</v>
      </c>
      <c r="DV3" s="56" t="s">
        <v>50</v>
      </c>
      <c r="DW3" s="11" t="s">
        <v>53</v>
      </c>
      <c r="DX3" s="56" t="s">
        <v>50</v>
      </c>
      <c r="DY3" s="11" t="s">
        <v>53</v>
      </c>
      <c r="DZ3" s="56" t="s">
        <v>50</v>
      </c>
      <c r="EA3" s="11" t="s">
        <v>53</v>
      </c>
      <c r="EB3" s="56" t="s">
        <v>50</v>
      </c>
      <c r="EC3" s="11" t="s">
        <v>53</v>
      </c>
      <c r="ED3" s="56" t="s">
        <v>50</v>
      </c>
      <c r="EE3" s="11" t="s">
        <v>53</v>
      </c>
      <c r="EF3" s="56" t="s">
        <v>50</v>
      </c>
      <c r="EG3" s="11" t="s">
        <v>53</v>
      </c>
      <c r="EH3" s="56" t="s">
        <v>50</v>
      </c>
      <c r="EI3" s="11" t="s">
        <v>53</v>
      </c>
      <c r="EJ3" s="56" t="s">
        <v>50</v>
      </c>
      <c r="EK3" s="11" t="s">
        <v>53</v>
      </c>
      <c r="EL3" s="56" t="s">
        <v>50</v>
      </c>
      <c r="EM3" s="11" t="s">
        <v>53</v>
      </c>
      <c r="EN3" s="56" t="s">
        <v>50</v>
      </c>
      <c r="EO3" s="11" t="s">
        <v>53</v>
      </c>
      <c r="EP3" s="56" t="s">
        <v>50</v>
      </c>
      <c r="EQ3" s="11" t="s">
        <v>53</v>
      </c>
      <c r="ER3" s="56" t="s">
        <v>50</v>
      </c>
      <c r="ES3" s="11" t="s">
        <v>53</v>
      </c>
      <c r="ET3" s="56" t="s">
        <v>50</v>
      </c>
      <c r="EU3" s="11" t="s">
        <v>53</v>
      </c>
      <c r="EV3" s="56" t="s">
        <v>50</v>
      </c>
      <c r="EW3" s="11" t="s">
        <v>53</v>
      </c>
      <c r="EX3" s="56" t="s">
        <v>50</v>
      </c>
      <c r="EY3" s="11" t="s">
        <v>53</v>
      </c>
      <c r="EZ3" s="56" t="s">
        <v>50</v>
      </c>
      <c r="FA3" s="11" t="s">
        <v>53</v>
      </c>
      <c r="FB3" s="56" t="s">
        <v>50</v>
      </c>
      <c r="FC3" s="11" t="s">
        <v>53</v>
      </c>
      <c r="FD3" s="56" t="s">
        <v>50</v>
      </c>
      <c r="FE3" s="11" t="s">
        <v>53</v>
      </c>
      <c r="FF3" s="56" t="s">
        <v>50</v>
      </c>
      <c r="FG3" s="11" t="s">
        <v>53</v>
      </c>
      <c r="FH3" s="58"/>
      <c r="FI3" s="154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</row>
    <row r="4" spans="1:215" s="39" customFormat="1">
      <c r="A4" s="37">
        <v>630036</v>
      </c>
      <c r="B4" s="183"/>
      <c r="C4" s="184"/>
      <c r="D4" s="183"/>
      <c r="E4" s="184"/>
      <c r="F4" s="183"/>
      <c r="G4" s="184"/>
      <c r="H4" s="183"/>
      <c r="I4" s="184"/>
      <c r="J4" s="172"/>
      <c r="K4" s="173"/>
      <c r="L4" s="172"/>
      <c r="M4" s="173"/>
      <c r="N4" s="172"/>
      <c r="O4" s="173"/>
      <c r="P4" s="183"/>
      <c r="Q4" s="184"/>
      <c r="R4" s="183"/>
      <c r="S4" s="184"/>
      <c r="T4" s="183"/>
      <c r="U4" s="184"/>
      <c r="V4" s="172"/>
      <c r="W4" s="173"/>
      <c r="X4" s="183"/>
      <c r="Y4" s="184"/>
      <c r="Z4" s="183"/>
      <c r="AA4" s="184"/>
      <c r="AB4" s="183"/>
      <c r="AC4" s="184"/>
      <c r="AD4" s="183"/>
      <c r="AE4" s="184"/>
      <c r="AF4" s="183"/>
      <c r="AG4" s="184"/>
      <c r="AH4" s="183"/>
      <c r="AI4" s="184"/>
      <c r="AJ4" s="183"/>
      <c r="AK4" s="184"/>
      <c r="AL4" s="183"/>
      <c r="AM4" s="184"/>
      <c r="AN4" s="183"/>
      <c r="AO4" s="184"/>
      <c r="AP4" s="172"/>
      <c r="AQ4" s="173"/>
      <c r="AR4" s="183"/>
      <c r="AS4" s="184"/>
      <c r="AT4" s="183"/>
      <c r="AU4" s="184"/>
      <c r="AV4" s="183"/>
      <c r="AW4" s="184"/>
      <c r="AX4" s="183"/>
      <c r="AY4" s="184"/>
      <c r="AZ4" s="183"/>
      <c r="BA4" s="184"/>
      <c r="BB4" s="183"/>
      <c r="BC4" s="184"/>
      <c r="BD4" s="183"/>
      <c r="BE4" s="184"/>
      <c r="BF4" s="172"/>
      <c r="BG4" s="173"/>
      <c r="BH4" s="172"/>
      <c r="BI4" s="173"/>
      <c r="BJ4" s="172"/>
      <c r="BK4" s="173"/>
      <c r="BL4" s="183"/>
      <c r="BM4" s="184"/>
      <c r="BN4" s="183"/>
      <c r="BO4" s="184"/>
      <c r="BP4" s="183"/>
      <c r="BQ4" s="184"/>
      <c r="BR4" s="172"/>
      <c r="BS4" s="173"/>
      <c r="BT4" s="183"/>
      <c r="BU4" s="184"/>
      <c r="BV4" s="183"/>
      <c r="BW4" s="184"/>
      <c r="BX4" s="183"/>
      <c r="BY4" s="184"/>
      <c r="BZ4" s="183"/>
      <c r="CA4" s="184"/>
      <c r="CB4" s="183"/>
      <c r="CC4" s="184"/>
      <c r="CD4" s="183"/>
      <c r="CE4" s="184"/>
      <c r="CF4" s="183"/>
      <c r="CG4" s="184"/>
      <c r="CH4" s="183"/>
      <c r="CI4" s="184"/>
      <c r="CJ4" s="183"/>
      <c r="CK4" s="184"/>
      <c r="CL4" s="183"/>
      <c r="CM4" s="184"/>
      <c r="CN4" s="183"/>
      <c r="CO4" s="184"/>
      <c r="CP4" s="183"/>
      <c r="CQ4" s="184"/>
      <c r="CR4" s="183"/>
      <c r="CS4" s="184"/>
      <c r="CT4" s="183"/>
      <c r="CU4" s="184"/>
      <c r="CV4" s="183"/>
      <c r="CW4" s="184"/>
      <c r="CX4" s="183"/>
      <c r="CY4" s="184"/>
      <c r="CZ4" s="183"/>
      <c r="DA4" s="184"/>
      <c r="DB4" s="183"/>
      <c r="DC4" s="184"/>
      <c r="DD4" s="183"/>
      <c r="DE4" s="184"/>
      <c r="DF4" s="172"/>
      <c r="DG4" s="173"/>
      <c r="DH4" s="183"/>
      <c r="DI4" s="184"/>
      <c r="DJ4" s="183"/>
      <c r="DK4" s="184"/>
      <c r="DL4" s="183"/>
      <c r="DM4" s="184"/>
      <c r="DN4" s="183"/>
      <c r="DO4" s="184"/>
      <c r="DP4" s="183"/>
      <c r="DQ4" s="184"/>
      <c r="DR4" s="183"/>
      <c r="DS4" s="184"/>
      <c r="DT4" s="183"/>
      <c r="DU4" s="184"/>
      <c r="DV4" s="183"/>
      <c r="DW4" s="184"/>
      <c r="DX4" s="183"/>
      <c r="DY4" s="184"/>
      <c r="DZ4" s="183"/>
      <c r="EA4" s="184"/>
      <c r="EB4" s="172"/>
      <c r="EC4" s="173"/>
      <c r="ED4" s="172"/>
      <c r="EE4" s="173"/>
      <c r="EF4" s="172"/>
      <c r="EG4" s="173"/>
      <c r="EH4" s="172"/>
      <c r="EI4" s="173"/>
      <c r="EJ4" s="172"/>
      <c r="EK4" s="173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93">
        <f>B4+D4+F4+H4+J4+L4+N4+P4+R4+T4+V4+X4+Z4+AB4+AD4+AF4+AH4+AJ4+AL4+AN4+AP4+AR4+AT4+AV4+AX4+AZ4+BB4+BD4+BF4+BH4+BJ4+BL4+BN4+BP4+BR4+BT4+BV4+BX4+BZ4+CB4+CD4+CF4+CH4+CJ4+CL4+CN4+CP4+CR4+CT4+CV4+CX4+CZ4+DB4+DD4+DF4+DH4+DJ4+DL4+DN4+DP4+DR4+DT4+DV4+DX4+DZ4+EB4+ED4+EF4+EH4+EJ4+EL4+EN4+EP4+ER4+ET4+EV4+EX4+EZ4+FB4+FD4+FF4</f>
        <v>0</v>
      </c>
      <c r="FI4" s="155">
        <f>C4+E4+G4+I4+K4+M4+O4+Q4+S4+U4+W4+Y4+AA4+AC4+AE4+AG4+AI4+AK4+AM4+AO4+AQ4+AS4+AU4+AW4+AY4+BA4+BC4+BE4+BG4+BI4+BK4+BM4+BO4+BQ4+BS4+BU4+BW4+BY4+CA4+CC4+CE4+CG4+CI4+CK4+CM4+CO4+CQ4+CS4+CU4+CW4+CY4+DA4+DC4+DE4+DG4+DI4+DK4+DM4+DO4+DQ4+DS4+DU4+DW4+DY4+EA4+EC4+EE4+EG4+EI4+EK4+EM4+EO4+EQ4+ES4+EU4+EW4+EY4+FA4+FC4+FE4+FG4</f>
        <v>0</v>
      </c>
      <c r="FM4" s="69"/>
      <c r="FN4" s="176"/>
    </row>
    <row r="5" spans="1:215" s="39" customFormat="1">
      <c r="A5" s="37">
        <v>630044</v>
      </c>
      <c r="B5" s="180"/>
      <c r="C5" s="181"/>
      <c r="D5" s="180"/>
      <c r="E5" s="181"/>
      <c r="F5" s="180"/>
      <c r="G5" s="181"/>
      <c r="H5" s="180"/>
      <c r="I5" s="181"/>
      <c r="J5" s="174"/>
      <c r="K5" s="175"/>
      <c r="L5" s="174"/>
      <c r="M5" s="175"/>
      <c r="N5" s="174"/>
      <c r="O5" s="175"/>
      <c r="P5" s="180"/>
      <c r="Q5" s="181"/>
      <c r="R5" s="180"/>
      <c r="S5" s="181"/>
      <c r="T5" s="180"/>
      <c r="U5" s="181"/>
      <c r="V5" s="174"/>
      <c r="W5" s="175"/>
      <c r="X5" s="180"/>
      <c r="Y5" s="181"/>
      <c r="Z5" s="180"/>
      <c r="AA5" s="181"/>
      <c r="AB5" s="180"/>
      <c r="AC5" s="181"/>
      <c r="AD5" s="180"/>
      <c r="AE5" s="181"/>
      <c r="AF5" s="180"/>
      <c r="AG5" s="181"/>
      <c r="AH5" s="180"/>
      <c r="AI5" s="181"/>
      <c r="AJ5" s="180"/>
      <c r="AK5" s="181"/>
      <c r="AL5" s="180"/>
      <c r="AM5" s="181"/>
      <c r="AN5" s="180"/>
      <c r="AO5" s="181"/>
      <c r="AP5" s="174"/>
      <c r="AQ5" s="175"/>
      <c r="AR5" s="180"/>
      <c r="AS5" s="181"/>
      <c r="AT5" s="180"/>
      <c r="AU5" s="181"/>
      <c r="AV5" s="180"/>
      <c r="AW5" s="181"/>
      <c r="AX5" s="180"/>
      <c r="AY5" s="181"/>
      <c r="AZ5" s="180"/>
      <c r="BA5" s="181"/>
      <c r="BB5" s="180"/>
      <c r="BC5" s="181"/>
      <c r="BD5" s="180"/>
      <c r="BE5" s="181"/>
      <c r="BF5" s="174"/>
      <c r="BG5" s="175"/>
      <c r="BH5" s="174"/>
      <c r="BI5" s="175"/>
      <c r="BJ5" s="174"/>
      <c r="BK5" s="175"/>
      <c r="BL5" s="180"/>
      <c r="BM5" s="181"/>
      <c r="BN5" s="180"/>
      <c r="BO5" s="181"/>
      <c r="BP5" s="180"/>
      <c r="BQ5" s="181"/>
      <c r="BR5" s="174"/>
      <c r="BS5" s="175"/>
      <c r="BT5" s="180"/>
      <c r="BU5" s="181"/>
      <c r="BV5" s="180"/>
      <c r="BW5" s="181"/>
      <c r="BX5" s="180"/>
      <c r="BY5" s="181"/>
      <c r="BZ5" s="180"/>
      <c r="CA5" s="181"/>
      <c r="CB5" s="180"/>
      <c r="CC5" s="181"/>
      <c r="CD5" s="180"/>
      <c r="CE5" s="181"/>
      <c r="CF5" s="180"/>
      <c r="CG5" s="181"/>
      <c r="CH5" s="180"/>
      <c r="CI5" s="181"/>
      <c r="CJ5" s="180"/>
      <c r="CK5" s="181"/>
      <c r="CL5" s="180"/>
      <c r="CM5" s="181"/>
      <c r="CN5" s="180"/>
      <c r="CO5" s="181"/>
      <c r="CP5" s="180"/>
      <c r="CQ5" s="181"/>
      <c r="CR5" s="180"/>
      <c r="CS5" s="181"/>
      <c r="CT5" s="180"/>
      <c r="CU5" s="181"/>
      <c r="CV5" s="180"/>
      <c r="CW5" s="181"/>
      <c r="CX5" s="180"/>
      <c r="CY5" s="181"/>
      <c r="CZ5" s="180"/>
      <c r="DA5" s="181"/>
      <c r="DB5" s="180"/>
      <c r="DC5" s="181"/>
      <c r="DD5" s="180"/>
      <c r="DE5" s="181"/>
      <c r="DF5" s="174"/>
      <c r="DG5" s="175"/>
      <c r="DH5" s="180"/>
      <c r="DI5" s="181"/>
      <c r="DJ5" s="180"/>
      <c r="DK5" s="181"/>
      <c r="DL5" s="180"/>
      <c r="DM5" s="181"/>
      <c r="DN5" s="180"/>
      <c r="DO5" s="181"/>
      <c r="DP5" s="180"/>
      <c r="DQ5" s="181"/>
      <c r="DR5" s="180"/>
      <c r="DS5" s="181"/>
      <c r="DT5" s="180"/>
      <c r="DU5" s="181"/>
      <c r="DV5" s="180"/>
      <c r="DW5" s="181"/>
      <c r="DX5" s="180"/>
      <c r="DY5" s="181"/>
      <c r="DZ5" s="180"/>
      <c r="EA5" s="181"/>
      <c r="EB5" s="174"/>
      <c r="EC5" s="175"/>
      <c r="ED5" s="174"/>
      <c r="EE5" s="175"/>
      <c r="EF5" s="174"/>
      <c r="EG5" s="175"/>
      <c r="EH5" s="174"/>
      <c r="EI5" s="175"/>
      <c r="EJ5" s="174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93">
        <f t="shared" ref="FH5:FH21" si="0">B5+D5+F5+H5+J5+L5+N5+P5+R5+T5+V5+X5+Z5+AB5+AD5+AF5+AH5+AJ5+AL5+AN5+AP5+AR5+AT5+AV5+AX5+AZ5+BB5+BD5+BF5+BH5+BJ5+BL5+BN5+BP5+BR5+BT5+BV5+BX5+BZ5+CB5+CD5+CF5+CH5+CJ5+CL5+CN5+CP5+CR5+CT5+CV5+CX5+CZ5+DB5+DD5+DF5+DH5+DJ5+DL5+DN5+DP5+DR5+DT5+DV5+DX5+DZ5+EB5+ED5+EF5+EH5+EJ5+EL5+EN5+EP5+ER5+ET5+EV5+EX5+EZ5+FB5+FD5+FF5</f>
        <v>0</v>
      </c>
      <c r="FI5" s="155">
        <f t="shared" ref="FH5:FI21" si="1">C5+E5+G5+I5+K5+M5+O5+Q5+S5+U5+W5+Y5+AA5+AC5+AE5+AG5+AI5+AK5+AM5+AO5+AQ5+AS5+AU5+AW5+AY5+BA5+BC5+BE5+BG5+BI5+BK5+BM5+BO5+BQ5+BS5+BU5+BW5+BY5+CA5+CC5+CE5+CG5+CI5+CK5+CM5+CO5+CQ5+CS5+CU5+CW5+CY5+DA5+DC5+DE5+DG5+DI5+DK5+DM5+DO5+DQ5+DS5+DU5+DW5+DY5+EA5+EC5+EE5+EG5+EI5+EK5+EM5+EO5+EQ5+ES5+EU5+EW5+EY5+FA5+FC5+FE5+FG5</f>
        <v>0</v>
      </c>
      <c r="FM5" s="69"/>
      <c r="FN5" s="176"/>
    </row>
    <row r="6" spans="1:215" s="39" customFormat="1">
      <c r="A6" s="37">
        <v>630047</v>
      </c>
      <c r="B6" s="180"/>
      <c r="C6" s="181"/>
      <c r="D6" s="180"/>
      <c r="E6" s="181"/>
      <c r="F6" s="180"/>
      <c r="G6" s="181"/>
      <c r="H6" s="180"/>
      <c r="I6" s="181"/>
      <c r="J6" s="174"/>
      <c r="K6" s="175"/>
      <c r="L6" s="174"/>
      <c r="M6" s="175"/>
      <c r="N6" s="174"/>
      <c r="O6" s="175"/>
      <c r="P6" s="180"/>
      <c r="Q6" s="181"/>
      <c r="R6" s="180"/>
      <c r="S6" s="181"/>
      <c r="T6" s="180"/>
      <c r="U6" s="181"/>
      <c r="V6" s="174"/>
      <c r="W6" s="175"/>
      <c r="X6" s="180"/>
      <c r="Y6" s="181"/>
      <c r="Z6" s="180"/>
      <c r="AA6" s="181"/>
      <c r="AB6" s="180"/>
      <c r="AC6" s="181"/>
      <c r="AD6" s="180"/>
      <c r="AE6" s="181"/>
      <c r="AF6" s="180"/>
      <c r="AG6" s="181"/>
      <c r="AH6" s="180"/>
      <c r="AI6" s="181"/>
      <c r="AJ6" s="180"/>
      <c r="AK6" s="181"/>
      <c r="AL6" s="180"/>
      <c r="AM6" s="181"/>
      <c r="AN6" s="180"/>
      <c r="AO6" s="181"/>
      <c r="AP6" s="174"/>
      <c r="AQ6" s="175"/>
      <c r="AR6" s="180"/>
      <c r="AS6" s="181"/>
      <c r="AT6" s="180"/>
      <c r="AU6" s="181"/>
      <c r="AV6" s="180"/>
      <c r="AW6" s="181"/>
      <c r="AX6" s="180"/>
      <c r="AY6" s="181"/>
      <c r="AZ6" s="180"/>
      <c r="BA6" s="181"/>
      <c r="BB6" s="180"/>
      <c r="BC6" s="181"/>
      <c r="BD6" s="180"/>
      <c r="BE6" s="181"/>
      <c r="BF6" s="174"/>
      <c r="BG6" s="175"/>
      <c r="BH6" s="174"/>
      <c r="BI6" s="175"/>
      <c r="BJ6" s="174"/>
      <c r="BK6" s="175"/>
      <c r="BL6" s="180"/>
      <c r="BM6" s="181"/>
      <c r="BN6" s="180"/>
      <c r="BO6" s="181"/>
      <c r="BP6" s="180"/>
      <c r="BQ6" s="181"/>
      <c r="BR6" s="174"/>
      <c r="BS6" s="175"/>
      <c r="BT6" s="180"/>
      <c r="BU6" s="181"/>
      <c r="BV6" s="180"/>
      <c r="BW6" s="181"/>
      <c r="BX6" s="180"/>
      <c r="BY6" s="181"/>
      <c r="BZ6" s="180"/>
      <c r="CA6" s="181"/>
      <c r="CB6" s="180"/>
      <c r="CC6" s="181"/>
      <c r="CD6" s="180"/>
      <c r="CE6" s="181"/>
      <c r="CF6" s="180"/>
      <c r="CG6" s="181"/>
      <c r="CH6" s="180"/>
      <c r="CI6" s="181"/>
      <c r="CJ6" s="180"/>
      <c r="CK6" s="181"/>
      <c r="CL6" s="180"/>
      <c r="CM6" s="181"/>
      <c r="CN6" s="180"/>
      <c r="CO6" s="181"/>
      <c r="CP6" s="180"/>
      <c r="CQ6" s="181"/>
      <c r="CR6" s="180"/>
      <c r="CS6" s="181"/>
      <c r="CT6" s="180"/>
      <c r="CU6" s="181"/>
      <c r="CV6" s="180"/>
      <c r="CW6" s="181"/>
      <c r="CX6" s="180"/>
      <c r="CY6" s="181"/>
      <c r="CZ6" s="180"/>
      <c r="DA6" s="181"/>
      <c r="DB6" s="180"/>
      <c r="DC6" s="181"/>
      <c r="DD6" s="180"/>
      <c r="DE6" s="181"/>
      <c r="DF6" s="174"/>
      <c r="DG6" s="175"/>
      <c r="DH6" s="180"/>
      <c r="DI6" s="181"/>
      <c r="DJ6" s="180"/>
      <c r="DK6" s="181"/>
      <c r="DL6" s="180"/>
      <c r="DM6" s="181"/>
      <c r="DN6" s="180"/>
      <c r="DO6" s="181"/>
      <c r="DP6" s="180"/>
      <c r="DQ6" s="181"/>
      <c r="DR6" s="180"/>
      <c r="DS6" s="181"/>
      <c r="DT6" s="180"/>
      <c r="DU6" s="181"/>
      <c r="DV6" s="180"/>
      <c r="DW6" s="181"/>
      <c r="DX6" s="180"/>
      <c r="DY6" s="181"/>
      <c r="DZ6" s="180"/>
      <c r="EA6" s="181"/>
      <c r="EB6" s="174"/>
      <c r="EC6" s="175"/>
      <c r="ED6" s="174"/>
      <c r="EE6" s="175"/>
      <c r="EF6" s="174"/>
      <c r="EG6" s="175"/>
      <c r="EH6" s="174"/>
      <c r="EI6" s="175"/>
      <c r="EJ6" s="174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93">
        <f t="shared" si="0"/>
        <v>0</v>
      </c>
      <c r="FI6" s="155">
        <f t="shared" si="1"/>
        <v>0</v>
      </c>
      <c r="FM6" s="69"/>
      <c r="FN6" s="176"/>
    </row>
    <row r="7" spans="1:215" s="39" customFormat="1">
      <c r="A7" s="37">
        <v>630048</v>
      </c>
      <c r="B7" s="180"/>
      <c r="C7" s="181"/>
      <c r="D7" s="180"/>
      <c r="E7" s="181"/>
      <c r="F7" s="180"/>
      <c r="G7" s="181"/>
      <c r="H7" s="180"/>
      <c r="I7" s="181"/>
      <c r="J7" s="174"/>
      <c r="K7" s="175"/>
      <c r="L7" s="174"/>
      <c r="M7" s="175"/>
      <c r="N7" s="174"/>
      <c r="O7" s="175"/>
      <c r="P7" s="180"/>
      <c r="Q7" s="181"/>
      <c r="R7" s="180"/>
      <c r="S7" s="181"/>
      <c r="T7" s="180"/>
      <c r="U7" s="181"/>
      <c r="V7" s="174"/>
      <c r="W7" s="175"/>
      <c r="X7" s="180"/>
      <c r="Y7" s="181"/>
      <c r="Z7" s="180"/>
      <c r="AA7" s="181"/>
      <c r="AB7" s="180"/>
      <c r="AC7" s="181"/>
      <c r="AD7" s="180"/>
      <c r="AE7" s="181"/>
      <c r="AF7" s="180"/>
      <c r="AG7" s="181"/>
      <c r="AH7" s="180"/>
      <c r="AI7" s="181"/>
      <c r="AJ7" s="180"/>
      <c r="AK7" s="181"/>
      <c r="AL7" s="180"/>
      <c r="AM7" s="181"/>
      <c r="AN7" s="180"/>
      <c r="AO7" s="181"/>
      <c r="AP7" s="174"/>
      <c r="AQ7" s="175"/>
      <c r="AR7" s="180"/>
      <c r="AS7" s="181"/>
      <c r="AT7" s="180"/>
      <c r="AU7" s="181"/>
      <c r="AV7" s="180"/>
      <c r="AW7" s="181"/>
      <c r="AX7" s="180"/>
      <c r="AY7" s="181"/>
      <c r="AZ7" s="180"/>
      <c r="BA7" s="181"/>
      <c r="BB7" s="180"/>
      <c r="BC7" s="181"/>
      <c r="BD7" s="180"/>
      <c r="BE7" s="181"/>
      <c r="BF7" s="174"/>
      <c r="BG7" s="175"/>
      <c r="BH7" s="174"/>
      <c r="BI7" s="175"/>
      <c r="BJ7" s="174"/>
      <c r="BK7" s="175"/>
      <c r="BL7" s="180"/>
      <c r="BM7" s="181"/>
      <c r="BN7" s="180"/>
      <c r="BO7" s="181"/>
      <c r="BP7" s="180"/>
      <c r="BQ7" s="181"/>
      <c r="BR7" s="174"/>
      <c r="BS7" s="175"/>
      <c r="BT7" s="180"/>
      <c r="BU7" s="181"/>
      <c r="BV7" s="180"/>
      <c r="BW7" s="181"/>
      <c r="BX7" s="180"/>
      <c r="BY7" s="181"/>
      <c r="BZ7" s="180"/>
      <c r="CA7" s="181"/>
      <c r="CB7" s="180"/>
      <c r="CC7" s="181"/>
      <c r="CD7" s="180"/>
      <c r="CE7" s="181"/>
      <c r="CF7" s="180"/>
      <c r="CG7" s="181"/>
      <c r="CH7" s="180"/>
      <c r="CI7" s="181"/>
      <c r="CJ7" s="180"/>
      <c r="CK7" s="181"/>
      <c r="CL7" s="180"/>
      <c r="CM7" s="181"/>
      <c r="CN7" s="180"/>
      <c r="CO7" s="181"/>
      <c r="CP7" s="180"/>
      <c r="CQ7" s="181"/>
      <c r="CR7" s="180"/>
      <c r="CS7" s="181"/>
      <c r="CT7" s="180"/>
      <c r="CU7" s="181"/>
      <c r="CV7" s="180"/>
      <c r="CW7" s="181"/>
      <c r="CX7" s="180"/>
      <c r="CY7" s="181"/>
      <c r="CZ7" s="180"/>
      <c r="DA7" s="181"/>
      <c r="DB7" s="180"/>
      <c r="DC7" s="181"/>
      <c r="DD7" s="180"/>
      <c r="DE7" s="181"/>
      <c r="DF7" s="174"/>
      <c r="DG7" s="175"/>
      <c r="DH7" s="180"/>
      <c r="DI7" s="181"/>
      <c r="DJ7" s="180"/>
      <c r="DK7" s="181"/>
      <c r="DL7" s="180"/>
      <c r="DM7" s="181"/>
      <c r="DN7" s="180"/>
      <c r="DO7" s="181"/>
      <c r="DP7" s="180"/>
      <c r="DQ7" s="181"/>
      <c r="DR7" s="180"/>
      <c r="DS7" s="181"/>
      <c r="DT7" s="180"/>
      <c r="DU7" s="181"/>
      <c r="DV7" s="180"/>
      <c r="DW7" s="181"/>
      <c r="DX7" s="180"/>
      <c r="DY7" s="181"/>
      <c r="DZ7" s="180"/>
      <c r="EA7" s="181"/>
      <c r="EB7" s="174"/>
      <c r="EC7" s="175"/>
      <c r="ED7" s="174"/>
      <c r="EE7" s="175"/>
      <c r="EF7" s="174"/>
      <c r="EG7" s="175"/>
      <c r="EH7" s="174"/>
      <c r="EI7" s="175"/>
      <c r="EJ7" s="174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93">
        <f t="shared" si="0"/>
        <v>0</v>
      </c>
      <c r="FI7" s="155">
        <f t="shared" si="1"/>
        <v>0</v>
      </c>
      <c r="FM7" s="69"/>
      <c r="FN7" s="176"/>
    </row>
    <row r="8" spans="1:215" s="7" customFormat="1">
      <c r="A8" s="37">
        <v>630049</v>
      </c>
      <c r="B8" s="180"/>
      <c r="C8" s="181"/>
      <c r="D8" s="180"/>
      <c r="E8" s="181"/>
      <c r="F8" s="180"/>
      <c r="G8" s="181"/>
      <c r="H8" s="180"/>
      <c r="I8" s="181"/>
      <c r="J8" s="174"/>
      <c r="K8" s="175"/>
      <c r="L8" s="174"/>
      <c r="M8" s="175"/>
      <c r="N8" s="174"/>
      <c r="O8" s="175"/>
      <c r="P8" s="180"/>
      <c r="Q8" s="181"/>
      <c r="R8" s="180"/>
      <c r="S8" s="181"/>
      <c r="T8" s="180"/>
      <c r="U8" s="181"/>
      <c r="V8" s="174"/>
      <c r="W8" s="175"/>
      <c r="X8" s="180"/>
      <c r="Y8" s="181"/>
      <c r="Z8" s="180"/>
      <c r="AA8" s="181"/>
      <c r="AB8" s="180"/>
      <c r="AC8" s="181"/>
      <c r="AD8" s="180"/>
      <c r="AE8" s="181"/>
      <c r="AF8" s="180"/>
      <c r="AG8" s="181"/>
      <c r="AH8" s="180"/>
      <c r="AI8" s="181"/>
      <c r="AJ8" s="180"/>
      <c r="AK8" s="181"/>
      <c r="AL8" s="180"/>
      <c r="AM8" s="181"/>
      <c r="AN8" s="180"/>
      <c r="AO8" s="181"/>
      <c r="AP8" s="174"/>
      <c r="AQ8" s="175"/>
      <c r="AR8" s="180"/>
      <c r="AS8" s="181"/>
      <c r="AT8" s="180"/>
      <c r="AU8" s="181"/>
      <c r="AV8" s="180"/>
      <c r="AW8" s="181"/>
      <c r="AX8" s="180"/>
      <c r="AY8" s="181"/>
      <c r="AZ8" s="180"/>
      <c r="BA8" s="181"/>
      <c r="BB8" s="180"/>
      <c r="BC8" s="181"/>
      <c r="BD8" s="180"/>
      <c r="BE8" s="181"/>
      <c r="BF8" s="174"/>
      <c r="BG8" s="175"/>
      <c r="BH8" s="174"/>
      <c r="BI8" s="175"/>
      <c r="BJ8" s="174"/>
      <c r="BK8" s="175"/>
      <c r="BL8" s="180"/>
      <c r="BM8" s="181"/>
      <c r="BN8" s="180"/>
      <c r="BO8" s="181"/>
      <c r="BP8" s="180"/>
      <c r="BQ8" s="181"/>
      <c r="BR8" s="174"/>
      <c r="BS8" s="175"/>
      <c r="BT8" s="180"/>
      <c r="BU8" s="181"/>
      <c r="BV8" s="180"/>
      <c r="BW8" s="181"/>
      <c r="BX8" s="180"/>
      <c r="BY8" s="181"/>
      <c r="BZ8" s="180"/>
      <c r="CA8" s="181"/>
      <c r="CB8" s="180"/>
      <c r="CC8" s="181"/>
      <c r="CD8" s="180"/>
      <c r="CE8" s="181"/>
      <c r="CF8" s="180"/>
      <c r="CG8" s="181"/>
      <c r="CH8" s="180"/>
      <c r="CI8" s="181"/>
      <c r="CJ8" s="180"/>
      <c r="CK8" s="181"/>
      <c r="CL8" s="180"/>
      <c r="CM8" s="181"/>
      <c r="CN8" s="180"/>
      <c r="CO8" s="181"/>
      <c r="CP8" s="180"/>
      <c r="CQ8" s="181"/>
      <c r="CR8" s="180"/>
      <c r="CS8" s="181"/>
      <c r="CT8" s="180"/>
      <c r="CU8" s="181"/>
      <c r="CV8" s="180"/>
      <c r="CW8" s="181"/>
      <c r="CX8" s="180"/>
      <c r="CY8" s="181"/>
      <c r="CZ8" s="180"/>
      <c r="DA8" s="181"/>
      <c r="DB8" s="180"/>
      <c r="DC8" s="181"/>
      <c r="DD8" s="180"/>
      <c r="DE8" s="181"/>
      <c r="DF8" s="174"/>
      <c r="DG8" s="175"/>
      <c r="DH8" s="180"/>
      <c r="DI8" s="181"/>
      <c r="DJ8" s="180"/>
      <c r="DK8" s="181"/>
      <c r="DL8" s="180"/>
      <c r="DM8" s="181"/>
      <c r="DN8" s="180"/>
      <c r="DO8" s="181"/>
      <c r="DP8" s="180"/>
      <c r="DQ8" s="181"/>
      <c r="DR8" s="180"/>
      <c r="DS8" s="181"/>
      <c r="DT8" s="180"/>
      <c r="DU8" s="181"/>
      <c r="DV8" s="180"/>
      <c r="DW8" s="181"/>
      <c r="DX8" s="180"/>
      <c r="DY8" s="181"/>
      <c r="DZ8" s="180"/>
      <c r="EA8" s="181"/>
      <c r="EB8" s="174"/>
      <c r="EC8" s="175"/>
      <c r="ED8" s="174"/>
      <c r="EE8" s="175"/>
      <c r="EF8" s="174"/>
      <c r="EG8" s="175"/>
      <c r="EH8" s="174"/>
      <c r="EI8" s="175"/>
      <c r="EJ8" s="174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93">
        <f t="shared" si="0"/>
        <v>0</v>
      </c>
      <c r="FI8" s="155">
        <f t="shared" si="1"/>
        <v>0</v>
      </c>
      <c r="FJ8" s="10"/>
      <c r="FK8" s="10"/>
      <c r="FL8" s="10"/>
      <c r="FM8" s="69"/>
      <c r="FN8" s="176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</row>
    <row r="9" spans="1:215" s="39" customFormat="1">
      <c r="A9" s="37">
        <v>630050</v>
      </c>
      <c r="B9" s="180"/>
      <c r="C9" s="181"/>
      <c r="D9" s="180"/>
      <c r="E9" s="181"/>
      <c r="F9" s="180"/>
      <c r="G9" s="181"/>
      <c r="H9" s="180"/>
      <c r="I9" s="181"/>
      <c r="J9" s="174"/>
      <c r="K9" s="175"/>
      <c r="L9" s="174"/>
      <c r="M9" s="175"/>
      <c r="N9" s="174"/>
      <c r="O9" s="175"/>
      <c r="P9" s="180"/>
      <c r="Q9" s="181"/>
      <c r="R9" s="180"/>
      <c r="S9" s="181"/>
      <c r="T9" s="180"/>
      <c r="U9" s="181"/>
      <c r="V9" s="174"/>
      <c r="W9" s="175"/>
      <c r="X9" s="180"/>
      <c r="Y9" s="181"/>
      <c r="Z9" s="180"/>
      <c r="AA9" s="181"/>
      <c r="AB9" s="180"/>
      <c r="AC9" s="181"/>
      <c r="AD9" s="180"/>
      <c r="AE9" s="181"/>
      <c r="AF9" s="180"/>
      <c r="AG9" s="181"/>
      <c r="AH9" s="180"/>
      <c r="AI9" s="181"/>
      <c r="AJ9" s="180"/>
      <c r="AK9" s="181"/>
      <c r="AL9" s="180"/>
      <c r="AM9" s="181"/>
      <c r="AN9" s="180"/>
      <c r="AO9" s="181"/>
      <c r="AP9" s="174"/>
      <c r="AQ9" s="175"/>
      <c r="AR9" s="180"/>
      <c r="AS9" s="181"/>
      <c r="AT9" s="180"/>
      <c r="AU9" s="181"/>
      <c r="AV9" s="180"/>
      <c r="AW9" s="181"/>
      <c r="AX9" s="180"/>
      <c r="AY9" s="181"/>
      <c r="AZ9" s="180"/>
      <c r="BA9" s="181"/>
      <c r="BB9" s="180"/>
      <c r="BC9" s="181"/>
      <c r="BD9" s="180"/>
      <c r="BE9" s="181"/>
      <c r="BF9" s="174"/>
      <c r="BG9" s="175"/>
      <c r="BH9" s="174"/>
      <c r="BI9" s="175"/>
      <c r="BJ9" s="174"/>
      <c r="BK9" s="175"/>
      <c r="BL9" s="180"/>
      <c r="BM9" s="181"/>
      <c r="BN9" s="180"/>
      <c r="BO9" s="181"/>
      <c r="BP9" s="180"/>
      <c r="BQ9" s="181"/>
      <c r="BR9" s="174"/>
      <c r="BS9" s="175"/>
      <c r="BT9" s="180"/>
      <c r="BU9" s="181"/>
      <c r="BV9" s="180"/>
      <c r="BW9" s="181"/>
      <c r="BX9" s="180"/>
      <c r="BY9" s="181"/>
      <c r="BZ9" s="180"/>
      <c r="CA9" s="181"/>
      <c r="CB9" s="180"/>
      <c r="CC9" s="181"/>
      <c r="CD9" s="180"/>
      <c r="CE9" s="181"/>
      <c r="CF9" s="180"/>
      <c r="CG9" s="181"/>
      <c r="CH9" s="180"/>
      <c r="CI9" s="181"/>
      <c r="CJ9" s="180"/>
      <c r="CK9" s="181"/>
      <c r="CL9" s="180"/>
      <c r="CM9" s="181"/>
      <c r="CN9" s="180"/>
      <c r="CO9" s="181"/>
      <c r="CP9" s="180"/>
      <c r="CQ9" s="181"/>
      <c r="CR9" s="180"/>
      <c r="CS9" s="181"/>
      <c r="CT9" s="180"/>
      <c r="CU9" s="181"/>
      <c r="CV9" s="180"/>
      <c r="CW9" s="181"/>
      <c r="CX9" s="180"/>
      <c r="CY9" s="181"/>
      <c r="CZ9" s="180"/>
      <c r="DA9" s="181"/>
      <c r="DB9" s="180"/>
      <c r="DC9" s="181"/>
      <c r="DD9" s="180"/>
      <c r="DE9" s="181"/>
      <c r="DF9" s="174"/>
      <c r="DG9" s="175"/>
      <c r="DH9" s="180"/>
      <c r="DI9" s="181"/>
      <c r="DJ9" s="180"/>
      <c r="DK9" s="181"/>
      <c r="DL9" s="180"/>
      <c r="DM9" s="181"/>
      <c r="DN9" s="180"/>
      <c r="DO9" s="181"/>
      <c r="DP9" s="180"/>
      <c r="DQ9" s="181"/>
      <c r="DR9" s="180"/>
      <c r="DS9" s="181"/>
      <c r="DT9" s="180"/>
      <c r="DU9" s="181"/>
      <c r="DV9" s="180"/>
      <c r="DW9" s="181"/>
      <c r="DX9" s="180"/>
      <c r="DY9" s="181"/>
      <c r="DZ9" s="180"/>
      <c r="EA9" s="181"/>
      <c r="EB9" s="174"/>
      <c r="EC9" s="175"/>
      <c r="ED9" s="174"/>
      <c r="EE9" s="175"/>
      <c r="EF9" s="174"/>
      <c r="EG9" s="175"/>
      <c r="EH9" s="174"/>
      <c r="EI9" s="175"/>
      <c r="EJ9" s="174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93">
        <f t="shared" si="0"/>
        <v>0</v>
      </c>
      <c r="FI9" s="155">
        <f t="shared" si="1"/>
        <v>0</v>
      </c>
      <c r="FM9" s="69"/>
      <c r="FN9" s="176"/>
    </row>
    <row r="10" spans="1:215" s="39" customFormat="1">
      <c r="A10" s="37">
        <v>630063</v>
      </c>
      <c r="B10" s="180"/>
      <c r="C10" s="181"/>
      <c r="D10" s="180"/>
      <c r="E10" s="181"/>
      <c r="F10" s="180"/>
      <c r="G10" s="181"/>
      <c r="H10" s="180"/>
      <c r="I10" s="181"/>
      <c r="J10" s="174"/>
      <c r="K10" s="175"/>
      <c r="L10" s="174"/>
      <c r="M10" s="175"/>
      <c r="N10" s="174"/>
      <c r="O10" s="175"/>
      <c r="P10" s="180"/>
      <c r="Q10" s="181"/>
      <c r="R10" s="180"/>
      <c r="S10" s="181"/>
      <c r="T10" s="180"/>
      <c r="U10" s="181"/>
      <c r="V10" s="174"/>
      <c r="W10" s="175"/>
      <c r="X10" s="180"/>
      <c r="Y10" s="181"/>
      <c r="Z10" s="180"/>
      <c r="AA10" s="181"/>
      <c r="AB10" s="180"/>
      <c r="AC10" s="181"/>
      <c r="AD10" s="180"/>
      <c r="AE10" s="181"/>
      <c r="AF10" s="180"/>
      <c r="AG10" s="181"/>
      <c r="AH10" s="180"/>
      <c r="AI10" s="181"/>
      <c r="AJ10" s="180"/>
      <c r="AK10" s="181"/>
      <c r="AL10" s="180"/>
      <c r="AM10" s="181"/>
      <c r="AN10" s="180"/>
      <c r="AO10" s="181"/>
      <c r="AP10" s="174"/>
      <c r="AQ10" s="175"/>
      <c r="AR10" s="180"/>
      <c r="AS10" s="181"/>
      <c r="AT10" s="180"/>
      <c r="AU10" s="181"/>
      <c r="AV10" s="180"/>
      <c r="AW10" s="181"/>
      <c r="AX10" s="180"/>
      <c r="AY10" s="181"/>
      <c r="AZ10" s="180"/>
      <c r="BA10" s="181"/>
      <c r="BB10" s="180"/>
      <c r="BC10" s="181"/>
      <c r="BD10" s="180"/>
      <c r="BE10" s="181"/>
      <c r="BF10" s="174"/>
      <c r="BG10" s="175"/>
      <c r="BH10" s="174"/>
      <c r="BI10" s="175"/>
      <c r="BJ10" s="174"/>
      <c r="BK10" s="175"/>
      <c r="BL10" s="180"/>
      <c r="BM10" s="181"/>
      <c r="BN10" s="180"/>
      <c r="BO10" s="181"/>
      <c r="BP10" s="180"/>
      <c r="BQ10" s="181"/>
      <c r="BR10" s="174"/>
      <c r="BS10" s="175"/>
      <c r="BT10" s="180"/>
      <c r="BU10" s="181"/>
      <c r="BV10" s="180"/>
      <c r="BW10" s="181"/>
      <c r="BX10" s="180"/>
      <c r="BY10" s="181"/>
      <c r="BZ10" s="180"/>
      <c r="CA10" s="181"/>
      <c r="CB10" s="180"/>
      <c r="CC10" s="181"/>
      <c r="CD10" s="180"/>
      <c r="CE10" s="181"/>
      <c r="CF10" s="180"/>
      <c r="CG10" s="181"/>
      <c r="CH10" s="180"/>
      <c r="CI10" s="181"/>
      <c r="CJ10" s="180"/>
      <c r="CK10" s="181"/>
      <c r="CL10" s="180"/>
      <c r="CM10" s="181"/>
      <c r="CN10" s="180"/>
      <c r="CO10" s="181"/>
      <c r="CP10" s="180"/>
      <c r="CQ10" s="181"/>
      <c r="CR10" s="180"/>
      <c r="CS10" s="181"/>
      <c r="CT10" s="180"/>
      <c r="CU10" s="181"/>
      <c r="CV10" s="180"/>
      <c r="CW10" s="181"/>
      <c r="CX10" s="180"/>
      <c r="CY10" s="181"/>
      <c r="CZ10" s="180"/>
      <c r="DA10" s="181"/>
      <c r="DB10" s="180"/>
      <c r="DC10" s="181"/>
      <c r="DD10" s="180"/>
      <c r="DE10" s="181"/>
      <c r="DF10" s="174"/>
      <c r="DG10" s="175"/>
      <c r="DH10" s="180"/>
      <c r="DI10" s="181"/>
      <c r="DJ10" s="180"/>
      <c r="DK10" s="181"/>
      <c r="DL10" s="180"/>
      <c r="DM10" s="181"/>
      <c r="DN10" s="180"/>
      <c r="DO10" s="181"/>
      <c r="DP10" s="180"/>
      <c r="DQ10" s="181"/>
      <c r="DR10" s="180"/>
      <c r="DS10" s="181"/>
      <c r="DT10" s="180"/>
      <c r="DU10" s="181"/>
      <c r="DV10" s="180"/>
      <c r="DW10" s="181"/>
      <c r="DX10" s="180"/>
      <c r="DY10" s="181"/>
      <c r="DZ10" s="180"/>
      <c r="EA10" s="181"/>
      <c r="EB10" s="174"/>
      <c r="EC10" s="175"/>
      <c r="ED10" s="174"/>
      <c r="EE10" s="175"/>
      <c r="EF10" s="174"/>
      <c r="EG10" s="175"/>
      <c r="EH10" s="174"/>
      <c r="EI10" s="175"/>
      <c r="EJ10" s="174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93">
        <f t="shared" si="0"/>
        <v>0</v>
      </c>
      <c r="FI10" s="155">
        <f t="shared" si="1"/>
        <v>0</v>
      </c>
      <c r="FM10" s="69"/>
      <c r="FN10" s="176"/>
    </row>
    <row r="11" spans="1:215" s="39" customFormat="1">
      <c r="A11" s="37">
        <v>630064</v>
      </c>
      <c r="B11" s="180"/>
      <c r="C11" s="181"/>
      <c r="D11" s="180"/>
      <c r="E11" s="181"/>
      <c r="F11" s="180"/>
      <c r="G11" s="181"/>
      <c r="H11" s="180"/>
      <c r="I11" s="181"/>
      <c r="J11" s="174"/>
      <c r="K11" s="175"/>
      <c r="L11" s="174"/>
      <c r="M11" s="175"/>
      <c r="N11" s="174"/>
      <c r="O11" s="175"/>
      <c r="P11" s="180"/>
      <c r="Q11" s="181"/>
      <c r="R11" s="180"/>
      <c r="S11" s="181"/>
      <c r="T11" s="180"/>
      <c r="U11" s="181"/>
      <c r="V11" s="174"/>
      <c r="W11" s="175"/>
      <c r="X11" s="180"/>
      <c r="Y11" s="181"/>
      <c r="Z11" s="180"/>
      <c r="AA11" s="181"/>
      <c r="AB11" s="180"/>
      <c r="AC11" s="181"/>
      <c r="AD11" s="180"/>
      <c r="AE11" s="181"/>
      <c r="AF11" s="180"/>
      <c r="AG11" s="181"/>
      <c r="AH11" s="180"/>
      <c r="AI11" s="181"/>
      <c r="AJ11" s="180"/>
      <c r="AK11" s="181"/>
      <c r="AL11" s="180"/>
      <c r="AM11" s="181"/>
      <c r="AN11" s="180"/>
      <c r="AO11" s="181"/>
      <c r="AP11" s="174"/>
      <c r="AQ11" s="175"/>
      <c r="AR11" s="180"/>
      <c r="AS11" s="181"/>
      <c r="AT11" s="180"/>
      <c r="AU11" s="181"/>
      <c r="AV11" s="180"/>
      <c r="AW11" s="181"/>
      <c r="AX11" s="180"/>
      <c r="AY11" s="181"/>
      <c r="AZ11" s="180"/>
      <c r="BA11" s="181"/>
      <c r="BB11" s="180"/>
      <c r="BC11" s="181"/>
      <c r="BD11" s="180"/>
      <c r="BE11" s="181"/>
      <c r="BF11" s="174"/>
      <c r="BG11" s="175"/>
      <c r="BH11" s="174"/>
      <c r="BI11" s="175"/>
      <c r="BJ11" s="174"/>
      <c r="BK11" s="175"/>
      <c r="BL11" s="180"/>
      <c r="BM11" s="181"/>
      <c r="BN11" s="180"/>
      <c r="BO11" s="181"/>
      <c r="BP11" s="180"/>
      <c r="BQ11" s="181"/>
      <c r="BR11" s="174"/>
      <c r="BS11" s="175"/>
      <c r="BT11" s="180"/>
      <c r="BU11" s="181"/>
      <c r="BV11" s="180"/>
      <c r="BW11" s="181"/>
      <c r="BX11" s="180"/>
      <c r="BY11" s="181"/>
      <c r="BZ11" s="180"/>
      <c r="CA11" s="181"/>
      <c r="CB11" s="180"/>
      <c r="CC11" s="181"/>
      <c r="CD11" s="180"/>
      <c r="CE11" s="181"/>
      <c r="CF11" s="180"/>
      <c r="CG11" s="181"/>
      <c r="CH11" s="180"/>
      <c r="CI11" s="181">
        <v>0</v>
      </c>
      <c r="CJ11" s="180"/>
      <c r="CK11" s="181"/>
      <c r="CL11" s="180"/>
      <c r="CM11" s="181"/>
      <c r="CN11" s="180"/>
      <c r="CO11" s="181"/>
      <c r="CP11" s="180"/>
      <c r="CQ11" s="181"/>
      <c r="CR11" s="180"/>
      <c r="CS11" s="181"/>
      <c r="CT11" s="180"/>
      <c r="CU11" s="181"/>
      <c r="CV11" s="180"/>
      <c r="CW11" s="181"/>
      <c r="CX11" s="180"/>
      <c r="CY11" s="181"/>
      <c r="CZ11" s="180"/>
      <c r="DA11" s="181"/>
      <c r="DB11" s="180"/>
      <c r="DC11" s="181"/>
      <c r="DD11" s="180"/>
      <c r="DE11" s="181"/>
      <c r="DF11" s="174"/>
      <c r="DG11" s="175"/>
      <c r="DH11" s="180"/>
      <c r="DI11" s="181"/>
      <c r="DJ11" s="180"/>
      <c r="DK11" s="181"/>
      <c r="DL11" s="180"/>
      <c r="DM11" s="181"/>
      <c r="DN11" s="180"/>
      <c r="DO11" s="181"/>
      <c r="DP11" s="180"/>
      <c r="DQ11" s="181"/>
      <c r="DR11" s="180"/>
      <c r="DS11" s="181"/>
      <c r="DT11" s="180"/>
      <c r="DU11" s="181"/>
      <c r="DV11" s="180"/>
      <c r="DW11" s="181"/>
      <c r="DX11" s="180"/>
      <c r="DY11" s="181"/>
      <c r="DZ11" s="180"/>
      <c r="EA11" s="181"/>
      <c r="EB11" s="174"/>
      <c r="EC11" s="175"/>
      <c r="ED11" s="174"/>
      <c r="EE11" s="175"/>
      <c r="EF11" s="174"/>
      <c r="EG11" s="175">
        <v>0</v>
      </c>
      <c r="EH11" s="174"/>
      <c r="EI11" s="175"/>
      <c r="EJ11" s="174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93">
        <f t="shared" si="0"/>
        <v>0</v>
      </c>
      <c r="FI11" s="155">
        <f t="shared" si="1"/>
        <v>0</v>
      </c>
      <c r="FM11" s="69"/>
      <c r="FN11" s="176"/>
    </row>
    <row r="12" spans="1:215" s="39" customFormat="1">
      <c r="A12" s="37">
        <v>630066</v>
      </c>
      <c r="B12" s="180"/>
      <c r="C12" s="181"/>
      <c r="D12" s="180"/>
      <c r="E12" s="181"/>
      <c r="F12" s="180"/>
      <c r="G12" s="181"/>
      <c r="H12" s="180"/>
      <c r="I12" s="181"/>
      <c r="J12" s="174"/>
      <c r="K12" s="175"/>
      <c r="L12" s="174"/>
      <c r="M12" s="175"/>
      <c r="N12" s="174"/>
      <c r="O12" s="175"/>
      <c r="P12" s="180"/>
      <c r="Q12" s="181"/>
      <c r="R12" s="180"/>
      <c r="S12" s="181"/>
      <c r="T12" s="180"/>
      <c r="U12" s="181"/>
      <c r="V12" s="174"/>
      <c r="W12" s="175"/>
      <c r="X12" s="180"/>
      <c r="Y12" s="181"/>
      <c r="Z12" s="180"/>
      <c r="AA12" s="181"/>
      <c r="AB12" s="180"/>
      <c r="AC12" s="181"/>
      <c r="AD12" s="180"/>
      <c r="AE12" s="181"/>
      <c r="AF12" s="180"/>
      <c r="AG12" s="181"/>
      <c r="AH12" s="180"/>
      <c r="AI12" s="181"/>
      <c r="AJ12" s="180"/>
      <c r="AK12" s="181"/>
      <c r="AL12" s="180"/>
      <c r="AM12" s="181"/>
      <c r="AN12" s="180"/>
      <c r="AO12" s="181"/>
      <c r="AP12" s="174"/>
      <c r="AQ12" s="175"/>
      <c r="AR12" s="180"/>
      <c r="AS12" s="181"/>
      <c r="AT12" s="180"/>
      <c r="AU12" s="181"/>
      <c r="AV12" s="180"/>
      <c r="AW12" s="181"/>
      <c r="AX12" s="180"/>
      <c r="AY12" s="181"/>
      <c r="AZ12" s="180"/>
      <c r="BA12" s="181"/>
      <c r="BB12" s="180"/>
      <c r="BC12" s="181"/>
      <c r="BD12" s="180"/>
      <c r="BE12" s="181"/>
      <c r="BF12" s="174"/>
      <c r="BG12" s="175"/>
      <c r="BH12" s="174"/>
      <c r="BI12" s="175"/>
      <c r="BJ12" s="174"/>
      <c r="BK12" s="175"/>
      <c r="BL12" s="180"/>
      <c r="BM12" s="181"/>
      <c r="BN12" s="180"/>
      <c r="BO12" s="181"/>
      <c r="BP12" s="180"/>
      <c r="BQ12" s="181"/>
      <c r="BR12" s="174"/>
      <c r="BS12" s="175"/>
      <c r="BT12" s="180"/>
      <c r="BU12" s="181"/>
      <c r="BV12" s="180"/>
      <c r="BW12" s="181"/>
      <c r="BX12" s="180"/>
      <c r="BY12" s="181"/>
      <c r="BZ12" s="180"/>
      <c r="CA12" s="181"/>
      <c r="CB12" s="180"/>
      <c r="CC12" s="181"/>
      <c r="CD12" s="180"/>
      <c r="CE12" s="181"/>
      <c r="CF12" s="180"/>
      <c r="CG12" s="181"/>
      <c r="CH12" s="180"/>
      <c r="CI12" s="181">
        <v>0</v>
      </c>
      <c r="CJ12" s="180"/>
      <c r="CK12" s="181"/>
      <c r="CL12" s="180"/>
      <c r="CM12" s="181"/>
      <c r="CN12" s="180"/>
      <c r="CO12" s="181"/>
      <c r="CP12" s="180"/>
      <c r="CQ12" s="181"/>
      <c r="CR12" s="180"/>
      <c r="CS12" s="181"/>
      <c r="CT12" s="180"/>
      <c r="CU12" s="181"/>
      <c r="CV12" s="180"/>
      <c r="CW12" s="181"/>
      <c r="CX12" s="180"/>
      <c r="CY12" s="181"/>
      <c r="CZ12" s="180"/>
      <c r="DA12" s="181"/>
      <c r="DB12" s="180"/>
      <c r="DC12" s="181"/>
      <c r="DD12" s="180"/>
      <c r="DE12" s="181"/>
      <c r="DF12" s="174"/>
      <c r="DG12" s="175"/>
      <c r="DH12" s="180"/>
      <c r="DI12" s="181"/>
      <c r="DJ12" s="180"/>
      <c r="DK12" s="181"/>
      <c r="DL12" s="180"/>
      <c r="DM12" s="181"/>
      <c r="DN12" s="180"/>
      <c r="DO12" s="181"/>
      <c r="DP12" s="180"/>
      <c r="DQ12" s="181"/>
      <c r="DR12" s="180"/>
      <c r="DS12" s="181"/>
      <c r="DT12" s="180"/>
      <c r="DU12" s="181"/>
      <c r="DV12" s="180"/>
      <c r="DW12" s="181"/>
      <c r="DX12" s="180"/>
      <c r="DY12" s="181"/>
      <c r="DZ12" s="180"/>
      <c r="EA12" s="181"/>
      <c r="EB12" s="174"/>
      <c r="EC12" s="175"/>
      <c r="ED12" s="174"/>
      <c r="EE12" s="175"/>
      <c r="EF12" s="174"/>
      <c r="EG12" s="175">
        <v>0</v>
      </c>
      <c r="EH12" s="174"/>
      <c r="EI12" s="175"/>
      <c r="EJ12" s="174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93">
        <f t="shared" si="0"/>
        <v>0</v>
      </c>
      <c r="FI12" s="155">
        <f t="shared" si="1"/>
        <v>0</v>
      </c>
      <c r="FM12" s="69"/>
      <c r="FN12" s="176"/>
    </row>
    <row r="13" spans="1:215" s="39" customFormat="1">
      <c r="A13" s="37">
        <v>630098</v>
      </c>
      <c r="B13" s="180"/>
      <c r="C13" s="181"/>
      <c r="D13" s="180"/>
      <c r="E13" s="181"/>
      <c r="F13" s="180"/>
      <c r="G13" s="181"/>
      <c r="H13" s="180"/>
      <c r="I13" s="181"/>
      <c r="J13" s="174"/>
      <c r="K13" s="175"/>
      <c r="L13" s="174"/>
      <c r="M13" s="175"/>
      <c r="N13" s="174"/>
      <c r="O13" s="175"/>
      <c r="P13" s="180"/>
      <c r="Q13" s="181"/>
      <c r="R13" s="180"/>
      <c r="S13" s="181"/>
      <c r="T13" s="180"/>
      <c r="U13" s="181"/>
      <c r="V13" s="174"/>
      <c r="W13" s="175"/>
      <c r="X13" s="180"/>
      <c r="Y13" s="181"/>
      <c r="Z13" s="180"/>
      <c r="AA13" s="181"/>
      <c r="AB13" s="180"/>
      <c r="AC13" s="181"/>
      <c r="AD13" s="180"/>
      <c r="AE13" s="181"/>
      <c r="AF13" s="180"/>
      <c r="AG13" s="181"/>
      <c r="AH13" s="180"/>
      <c r="AI13" s="181"/>
      <c r="AJ13" s="180"/>
      <c r="AK13" s="181"/>
      <c r="AL13" s="180"/>
      <c r="AM13" s="181"/>
      <c r="AN13" s="180"/>
      <c r="AO13" s="181"/>
      <c r="AP13" s="174"/>
      <c r="AQ13" s="175"/>
      <c r="AR13" s="180"/>
      <c r="AS13" s="181"/>
      <c r="AT13" s="180"/>
      <c r="AU13" s="181"/>
      <c r="AV13" s="180"/>
      <c r="AW13" s="181"/>
      <c r="AX13" s="180"/>
      <c r="AY13" s="181"/>
      <c r="AZ13" s="180"/>
      <c r="BA13" s="181"/>
      <c r="BB13" s="180"/>
      <c r="BC13" s="181"/>
      <c r="BD13" s="180"/>
      <c r="BE13" s="181"/>
      <c r="BF13" s="174"/>
      <c r="BG13" s="175"/>
      <c r="BH13" s="174"/>
      <c r="BI13" s="175"/>
      <c r="BJ13" s="174"/>
      <c r="BK13" s="175"/>
      <c r="BL13" s="180"/>
      <c r="BM13" s="181"/>
      <c r="BN13" s="180"/>
      <c r="BO13" s="181"/>
      <c r="BP13" s="180"/>
      <c r="BQ13" s="181"/>
      <c r="BR13" s="174"/>
      <c r="BS13" s="175"/>
      <c r="BT13" s="180"/>
      <c r="BU13" s="181"/>
      <c r="BV13" s="180"/>
      <c r="BW13" s="181"/>
      <c r="BX13" s="180"/>
      <c r="BY13" s="181"/>
      <c r="BZ13" s="180"/>
      <c r="CA13" s="181"/>
      <c r="CB13" s="180"/>
      <c r="CC13" s="181"/>
      <c r="CD13" s="180"/>
      <c r="CE13" s="181"/>
      <c r="CF13" s="180"/>
      <c r="CG13" s="181"/>
      <c r="CH13" s="180">
        <v>1</v>
      </c>
      <c r="CI13" s="181">
        <v>199.124</v>
      </c>
      <c r="CJ13" s="180"/>
      <c r="CK13" s="181"/>
      <c r="CL13" s="180"/>
      <c r="CM13" s="181"/>
      <c r="CN13" s="180"/>
      <c r="CO13" s="181"/>
      <c r="CP13" s="180"/>
      <c r="CQ13" s="181"/>
      <c r="CR13" s="180"/>
      <c r="CS13" s="181"/>
      <c r="CT13" s="180"/>
      <c r="CU13" s="181"/>
      <c r="CV13" s="180"/>
      <c r="CW13" s="181"/>
      <c r="CX13" s="180"/>
      <c r="CY13" s="181"/>
      <c r="CZ13" s="180"/>
      <c r="DA13" s="181"/>
      <c r="DB13" s="180"/>
      <c r="DC13" s="181"/>
      <c r="DD13" s="180"/>
      <c r="DE13" s="181"/>
      <c r="DF13" s="174"/>
      <c r="DG13" s="175"/>
      <c r="DH13" s="180"/>
      <c r="DI13" s="181"/>
      <c r="DJ13" s="180"/>
      <c r="DK13" s="181"/>
      <c r="DL13" s="180"/>
      <c r="DM13" s="181"/>
      <c r="DN13" s="180"/>
      <c r="DO13" s="181"/>
      <c r="DP13" s="180"/>
      <c r="DQ13" s="181"/>
      <c r="DR13" s="180"/>
      <c r="DS13" s="181"/>
      <c r="DT13" s="180"/>
      <c r="DU13" s="181"/>
      <c r="DV13" s="180"/>
      <c r="DW13" s="181"/>
      <c r="DX13" s="180"/>
      <c r="DY13" s="181"/>
      <c r="DZ13" s="180"/>
      <c r="EA13" s="181"/>
      <c r="EB13" s="174"/>
      <c r="EC13" s="175"/>
      <c r="ED13" s="174"/>
      <c r="EE13" s="175"/>
      <c r="EF13" s="174">
        <v>1</v>
      </c>
      <c r="EG13" s="175">
        <v>339.07400000000001</v>
      </c>
      <c r="EH13" s="174"/>
      <c r="EI13" s="175"/>
      <c r="EJ13" s="174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93">
        <f t="shared" si="0"/>
        <v>2</v>
      </c>
      <c r="FI13" s="155">
        <f t="shared" si="1"/>
        <v>538.19799999999998</v>
      </c>
      <c r="FK13" s="39">
        <v>2</v>
      </c>
      <c r="FL13" s="39">
        <v>538198</v>
      </c>
      <c r="FM13" s="69"/>
      <c r="FN13" s="176"/>
    </row>
    <row r="14" spans="1:215" s="39" customFormat="1">
      <c r="A14" s="37">
        <v>630101</v>
      </c>
      <c r="B14" s="180"/>
      <c r="C14" s="181"/>
      <c r="D14" s="180"/>
      <c r="E14" s="181"/>
      <c r="F14" s="180"/>
      <c r="G14" s="181"/>
      <c r="H14" s="180"/>
      <c r="I14" s="181"/>
      <c r="J14" s="174"/>
      <c r="K14" s="175"/>
      <c r="L14" s="174"/>
      <c r="M14" s="175"/>
      <c r="N14" s="174"/>
      <c r="O14" s="175"/>
      <c r="P14" s="180"/>
      <c r="Q14" s="181"/>
      <c r="R14" s="180"/>
      <c r="S14" s="181"/>
      <c r="T14" s="180"/>
      <c r="U14" s="181"/>
      <c r="V14" s="174"/>
      <c r="W14" s="175"/>
      <c r="X14" s="180"/>
      <c r="Y14" s="181"/>
      <c r="Z14" s="180"/>
      <c r="AA14" s="181"/>
      <c r="AB14" s="180"/>
      <c r="AC14" s="181"/>
      <c r="AD14" s="180"/>
      <c r="AE14" s="181"/>
      <c r="AF14" s="180"/>
      <c r="AG14" s="181"/>
      <c r="AH14" s="180"/>
      <c r="AI14" s="181"/>
      <c r="AJ14" s="180"/>
      <c r="AK14" s="181"/>
      <c r="AL14" s="180"/>
      <c r="AM14" s="181"/>
      <c r="AN14" s="180"/>
      <c r="AO14" s="181"/>
      <c r="AP14" s="174"/>
      <c r="AQ14" s="175"/>
      <c r="AR14" s="180"/>
      <c r="AS14" s="181"/>
      <c r="AT14" s="180"/>
      <c r="AU14" s="181"/>
      <c r="AV14" s="180"/>
      <c r="AW14" s="181"/>
      <c r="AX14" s="180"/>
      <c r="AY14" s="181"/>
      <c r="AZ14" s="180"/>
      <c r="BA14" s="181"/>
      <c r="BB14" s="180"/>
      <c r="BC14" s="181"/>
      <c r="BD14" s="180"/>
      <c r="BE14" s="181"/>
      <c r="BF14" s="174"/>
      <c r="BG14" s="175"/>
      <c r="BH14" s="174"/>
      <c r="BI14" s="175"/>
      <c r="BJ14" s="174"/>
      <c r="BK14" s="175"/>
      <c r="BL14" s="180"/>
      <c r="BM14" s="181"/>
      <c r="BN14" s="180"/>
      <c r="BO14" s="181"/>
      <c r="BP14" s="180"/>
      <c r="BQ14" s="181"/>
      <c r="BR14" s="174"/>
      <c r="BS14" s="175"/>
      <c r="BT14" s="180"/>
      <c r="BU14" s="181"/>
      <c r="BV14" s="180"/>
      <c r="BW14" s="181"/>
      <c r="BX14" s="180"/>
      <c r="BY14" s="181"/>
      <c r="BZ14" s="180"/>
      <c r="CA14" s="181"/>
      <c r="CB14" s="180"/>
      <c r="CC14" s="181"/>
      <c r="CD14" s="180"/>
      <c r="CE14" s="181"/>
      <c r="CF14" s="180"/>
      <c r="CG14" s="181"/>
      <c r="CH14" s="180"/>
      <c r="CI14" s="181">
        <v>0</v>
      </c>
      <c r="CJ14" s="180"/>
      <c r="CK14" s="181"/>
      <c r="CL14" s="180"/>
      <c r="CM14" s="181"/>
      <c r="CN14" s="180"/>
      <c r="CO14" s="181"/>
      <c r="CP14" s="180"/>
      <c r="CQ14" s="181"/>
      <c r="CR14" s="180"/>
      <c r="CS14" s="181"/>
      <c r="CT14" s="180"/>
      <c r="CU14" s="181"/>
      <c r="CV14" s="180"/>
      <c r="CW14" s="181"/>
      <c r="CX14" s="180"/>
      <c r="CY14" s="181"/>
      <c r="CZ14" s="180"/>
      <c r="DA14" s="181"/>
      <c r="DB14" s="180"/>
      <c r="DC14" s="181"/>
      <c r="DD14" s="180"/>
      <c r="DE14" s="181"/>
      <c r="DF14" s="174"/>
      <c r="DG14" s="175"/>
      <c r="DH14" s="180"/>
      <c r="DI14" s="181"/>
      <c r="DJ14" s="180"/>
      <c r="DK14" s="181"/>
      <c r="DL14" s="180"/>
      <c r="DM14" s="181"/>
      <c r="DN14" s="180"/>
      <c r="DO14" s="181"/>
      <c r="DP14" s="180"/>
      <c r="DQ14" s="181"/>
      <c r="DR14" s="180"/>
      <c r="DS14" s="181"/>
      <c r="DT14" s="180"/>
      <c r="DU14" s="181"/>
      <c r="DV14" s="180"/>
      <c r="DW14" s="181"/>
      <c r="DX14" s="180"/>
      <c r="DY14" s="181"/>
      <c r="DZ14" s="180"/>
      <c r="EA14" s="181"/>
      <c r="EB14" s="174"/>
      <c r="EC14" s="175"/>
      <c r="ED14" s="174"/>
      <c r="EE14" s="175"/>
      <c r="EF14" s="174"/>
      <c r="EG14" s="175">
        <v>0</v>
      </c>
      <c r="EH14" s="174"/>
      <c r="EI14" s="175"/>
      <c r="EJ14" s="174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93">
        <f t="shared" si="0"/>
        <v>0</v>
      </c>
      <c r="FI14" s="155">
        <f t="shared" si="1"/>
        <v>0</v>
      </c>
      <c r="FK14" s="39">
        <v>3</v>
      </c>
      <c r="FL14" s="39">
        <v>634403</v>
      </c>
      <c r="FM14" s="69"/>
      <c r="FN14" s="176"/>
    </row>
    <row r="15" spans="1:215" s="7" customFormat="1">
      <c r="A15" s="37">
        <v>630259</v>
      </c>
      <c r="B15" s="174"/>
      <c r="C15" s="175"/>
      <c r="D15" s="174"/>
      <c r="E15" s="175"/>
      <c r="F15" s="174"/>
      <c r="G15" s="175"/>
      <c r="H15" s="174"/>
      <c r="I15" s="175"/>
      <c r="J15" s="174"/>
      <c r="K15" s="175"/>
      <c r="L15" s="174"/>
      <c r="M15" s="175"/>
      <c r="N15" s="180"/>
      <c r="O15" s="181"/>
      <c r="P15" s="174"/>
      <c r="Q15" s="175"/>
      <c r="R15" s="174"/>
      <c r="S15" s="175"/>
      <c r="T15" s="174"/>
      <c r="U15" s="175"/>
      <c r="V15" s="174"/>
      <c r="W15" s="175"/>
      <c r="X15" s="174"/>
      <c r="Y15" s="175"/>
      <c r="Z15" s="174"/>
      <c r="AA15" s="175"/>
      <c r="AB15" s="174"/>
      <c r="AC15" s="175"/>
      <c r="AD15" s="174"/>
      <c r="AE15" s="175"/>
      <c r="AF15" s="174"/>
      <c r="AG15" s="175"/>
      <c r="AH15" s="174"/>
      <c r="AI15" s="175"/>
      <c r="AJ15" s="174"/>
      <c r="AK15" s="175"/>
      <c r="AL15" s="174"/>
      <c r="AM15" s="175"/>
      <c r="AN15" s="174"/>
      <c r="AO15" s="175"/>
      <c r="AP15" s="174"/>
      <c r="AQ15" s="175"/>
      <c r="AR15" s="174"/>
      <c r="AS15" s="175"/>
      <c r="AT15" s="174"/>
      <c r="AU15" s="175"/>
      <c r="AV15" s="174"/>
      <c r="AW15" s="175"/>
      <c r="AX15" s="174"/>
      <c r="AY15" s="175"/>
      <c r="AZ15" s="174"/>
      <c r="BA15" s="175"/>
      <c r="BB15" s="174"/>
      <c r="BC15" s="175"/>
      <c r="BD15" s="174"/>
      <c r="BE15" s="175"/>
      <c r="BF15" s="174"/>
      <c r="BG15" s="175"/>
      <c r="BH15" s="174"/>
      <c r="BI15" s="175"/>
      <c r="BJ15" s="174"/>
      <c r="BK15" s="175"/>
      <c r="BL15" s="174"/>
      <c r="BM15" s="175"/>
      <c r="BN15" s="174"/>
      <c r="BO15" s="175"/>
      <c r="BP15" s="174"/>
      <c r="BQ15" s="175"/>
      <c r="BR15" s="174"/>
      <c r="BS15" s="175"/>
      <c r="BT15" s="174"/>
      <c r="BU15" s="175"/>
      <c r="BV15" s="174"/>
      <c r="BW15" s="175"/>
      <c r="BX15" s="174"/>
      <c r="BY15" s="175"/>
      <c r="BZ15" s="174"/>
      <c r="CA15" s="175"/>
      <c r="CB15" s="174"/>
      <c r="CC15" s="175"/>
      <c r="CD15" s="174"/>
      <c r="CE15" s="175"/>
      <c r="CF15" s="174"/>
      <c r="CG15" s="175"/>
      <c r="CH15" s="174"/>
      <c r="CI15" s="175">
        <v>0</v>
      </c>
      <c r="CJ15" s="174"/>
      <c r="CK15" s="175"/>
      <c r="CL15" s="174"/>
      <c r="CM15" s="175"/>
      <c r="CN15" s="174"/>
      <c r="CO15" s="175">
        <v>0</v>
      </c>
      <c r="CP15" s="174"/>
      <c r="CQ15" s="175"/>
      <c r="CR15" s="174"/>
      <c r="CS15" s="175"/>
      <c r="CT15" s="174"/>
      <c r="CU15" s="175"/>
      <c r="CV15" s="174"/>
      <c r="CW15" s="175"/>
      <c r="CX15" s="174"/>
      <c r="CY15" s="175"/>
      <c r="CZ15" s="174"/>
      <c r="DA15" s="175"/>
      <c r="DB15" s="174"/>
      <c r="DC15" s="175"/>
      <c r="DD15" s="174"/>
      <c r="DE15" s="175"/>
      <c r="DF15" s="174"/>
      <c r="DG15" s="175"/>
      <c r="DH15" s="174"/>
      <c r="DI15" s="175"/>
      <c r="DJ15" s="174"/>
      <c r="DK15" s="175"/>
      <c r="DL15" s="174"/>
      <c r="DM15" s="175"/>
      <c r="DN15" s="174"/>
      <c r="DO15" s="175"/>
      <c r="DP15" s="174"/>
      <c r="DQ15" s="175"/>
      <c r="DR15" s="174"/>
      <c r="DS15" s="175"/>
      <c r="DT15" s="174"/>
      <c r="DU15" s="175"/>
      <c r="DV15" s="174"/>
      <c r="DW15" s="175"/>
      <c r="DX15" s="174"/>
      <c r="DY15" s="175"/>
      <c r="DZ15" s="174"/>
      <c r="EA15" s="175"/>
      <c r="EB15" s="174"/>
      <c r="EC15" s="175"/>
      <c r="ED15" s="174"/>
      <c r="EE15" s="175"/>
      <c r="EF15" s="174"/>
      <c r="EG15" s="175">
        <v>0</v>
      </c>
      <c r="EH15" s="174"/>
      <c r="EI15" s="175">
        <v>0</v>
      </c>
      <c r="EJ15" s="174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93">
        <f t="shared" si="0"/>
        <v>0</v>
      </c>
      <c r="FI15" s="155">
        <f t="shared" si="1"/>
        <v>0</v>
      </c>
      <c r="FJ15" s="10"/>
      <c r="FK15" s="10">
        <v>5</v>
      </c>
      <c r="FL15" s="10">
        <v>1205306</v>
      </c>
      <c r="FM15" s="69"/>
      <c r="FN15" s="176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</row>
    <row r="16" spans="1:215" s="7" customFormat="1">
      <c r="A16" s="37">
        <v>630104</v>
      </c>
      <c r="B16" s="180"/>
      <c r="C16" s="181"/>
      <c r="D16" s="180"/>
      <c r="E16" s="181"/>
      <c r="F16" s="180"/>
      <c r="G16" s="181"/>
      <c r="H16" s="180"/>
      <c r="I16" s="181"/>
      <c r="J16" s="174"/>
      <c r="K16" s="175"/>
      <c r="L16" s="174"/>
      <c r="M16" s="175"/>
      <c r="N16" s="174"/>
      <c r="O16" s="175"/>
      <c r="P16" s="180"/>
      <c r="Q16" s="181"/>
      <c r="R16" s="180"/>
      <c r="S16" s="181"/>
      <c r="T16" s="180"/>
      <c r="U16" s="181"/>
      <c r="V16" s="174"/>
      <c r="W16" s="175"/>
      <c r="X16" s="180"/>
      <c r="Y16" s="181"/>
      <c r="Z16" s="180"/>
      <c r="AA16" s="181"/>
      <c r="AB16" s="180"/>
      <c r="AC16" s="181"/>
      <c r="AD16" s="180"/>
      <c r="AE16" s="181"/>
      <c r="AF16" s="180"/>
      <c r="AG16" s="181"/>
      <c r="AH16" s="180"/>
      <c r="AI16" s="181"/>
      <c r="AJ16" s="180"/>
      <c r="AK16" s="181"/>
      <c r="AL16" s="180"/>
      <c r="AM16" s="181"/>
      <c r="AN16" s="180"/>
      <c r="AO16" s="181"/>
      <c r="AP16" s="174"/>
      <c r="AQ16" s="175"/>
      <c r="AR16" s="180"/>
      <c r="AS16" s="181"/>
      <c r="AT16" s="180"/>
      <c r="AU16" s="181"/>
      <c r="AV16" s="180"/>
      <c r="AW16" s="181"/>
      <c r="AX16" s="180"/>
      <c r="AY16" s="181"/>
      <c r="AZ16" s="180"/>
      <c r="BA16" s="181"/>
      <c r="BB16" s="180"/>
      <c r="BC16" s="181"/>
      <c r="BD16" s="180"/>
      <c r="BE16" s="181"/>
      <c r="BF16" s="174"/>
      <c r="BG16" s="175"/>
      <c r="BH16" s="174"/>
      <c r="BI16" s="175"/>
      <c r="BJ16" s="174"/>
      <c r="BK16" s="175"/>
      <c r="BL16" s="180"/>
      <c r="BM16" s="181"/>
      <c r="BN16" s="180"/>
      <c r="BO16" s="181"/>
      <c r="BP16" s="180"/>
      <c r="BQ16" s="181"/>
      <c r="BR16" s="174"/>
      <c r="BS16" s="175"/>
      <c r="BT16" s="180"/>
      <c r="BU16" s="181"/>
      <c r="BV16" s="180"/>
      <c r="BW16" s="181"/>
      <c r="BX16" s="180"/>
      <c r="BY16" s="181"/>
      <c r="BZ16" s="180"/>
      <c r="CA16" s="181"/>
      <c r="CB16" s="180"/>
      <c r="CC16" s="181"/>
      <c r="CD16" s="180"/>
      <c r="CE16" s="181"/>
      <c r="CF16" s="180"/>
      <c r="CG16" s="181"/>
      <c r="CH16" s="180"/>
      <c r="CI16" s="181">
        <v>0</v>
      </c>
      <c r="CJ16" s="180"/>
      <c r="CK16" s="181"/>
      <c r="CL16" s="180"/>
      <c r="CM16" s="181"/>
      <c r="CN16" s="180"/>
      <c r="CO16" s="181">
        <v>0</v>
      </c>
      <c r="CP16" s="180"/>
      <c r="CQ16" s="181"/>
      <c r="CR16" s="180"/>
      <c r="CS16" s="181"/>
      <c r="CT16" s="180"/>
      <c r="CU16" s="181"/>
      <c r="CV16" s="180"/>
      <c r="CW16" s="181"/>
      <c r="CX16" s="180"/>
      <c r="CY16" s="181"/>
      <c r="CZ16" s="180"/>
      <c r="DA16" s="181">
        <v>0</v>
      </c>
      <c r="DB16" s="180"/>
      <c r="DC16" s="181"/>
      <c r="DD16" s="180"/>
      <c r="DE16" s="181"/>
      <c r="DF16" s="174"/>
      <c r="DG16" s="175"/>
      <c r="DH16" s="180"/>
      <c r="DI16" s="181"/>
      <c r="DJ16" s="180"/>
      <c r="DK16" s="181"/>
      <c r="DL16" s="180"/>
      <c r="DM16" s="181"/>
      <c r="DN16" s="180"/>
      <c r="DO16" s="181"/>
      <c r="DP16" s="180"/>
      <c r="DQ16" s="181"/>
      <c r="DR16" s="180"/>
      <c r="DS16" s="181"/>
      <c r="DT16" s="180"/>
      <c r="DU16" s="181"/>
      <c r="DV16" s="180"/>
      <c r="DW16" s="181"/>
      <c r="DX16" s="180"/>
      <c r="DY16" s="181"/>
      <c r="DZ16" s="180"/>
      <c r="EA16" s="181"/>
      <c r="EB16" s="174"/>
      <c r="EC16" s="175"/>
      <c r="ED16" s="174"/>
      <c r="EE16" s="175"/>
      <c r="EF16" s="174"/>
      <c r="EG16" s="175">
        <v>0</v>
      </c>
      <c r="EH16" s="174"/>
      <c r="EI16" s="175">
        <v>0</v>
      </c>
      <c r="EJ16" s="174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93">
        <f t="shared" si="0"/>
        <v>0</v>
      </c>
      <c r="FI16" s="155">
        <f t="shared" si="1"/>
        <v>0</v>
      </c>
      <c r="FJ16" s="10"/>
      <c r="FK16" s="10">
        <v>10</v>
      </c>
      <c r="FL16" s="10">
        <v>2377907</v>
      </c>
      <c r="FM16" s="69"/>
      <c r="FN16" s="176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</row>
    <row r="17" spans="1:215" s="7" customFormat="1">
      <c r="A17" s="37">
        <v>630105</v>
      </c>
      <c r="B17" s="180"/>
      <c r="C17" s="181"/>
      <c r="D17" s="180"/>
      <c r="E17" s="181"/>
      <c r="F17" s="180"/>
      <c r="G17" s="181"/>
      <c r="H17" s="180"/>
      <c r="I17" s="181"/>
      <c r="J17" s="180"/>
      <c r="K17" s="181"/>
      <c r="L17" s="180"/>
      <c r="M17" s="181"/>
      <c r="N17" s="174"/>
      <c r="O17" s="175"/>
      <c r="P17" s="180"/>
      <c r="Q17" s="181"/>
      <c r="R17" s="180"/>
      <c r="S17" s="181"/>
      <c r="T17" s="180"/>
      <c r="U17" s="181"/>
      <c r="V17" s="174"/>
      <c r="W17" s="175"/>
      <c r="X17" s="180"/>
      <c r="Y17" s="181"/>
      <c r="Z17" s="180"/>
      <c r="AA17" s="181"/>
      <c r="AB17" s="180"/>
      <c r="AC17" s="181"/>
      <c r="AD17" s="180"/>
      <c r="AE17" s="181"/>
      <c r="AF17" s="180"/>
      <c r="AG17" s="181"/>
      <c r="AH17" s="180"/>
      <c r="AI17" s="181"/>
      <c r="AJ17" s="180"/>
      <c r="AK17" s="181"/>
      <c r="AL17" s="180"/>
      <c r="AM17" s="181"/>
      <c r="AN17" s="180"/>
      <c r="AO17" s="181"/>
      <c r="AP17" s="174"/>
      <c r="AQ17" s="175"/>
      <c r="AR17" s="180"/>
      <c r="AS17" s="181"/>
      <c r="AT17" s="180"/>
      <c r="AU17" s="181"/>
      <c r="AV17" s="180"/>
      <c r="AW17" s="181"/>
      <c r="AX17" s="180"/>
      <c r="AY17" s="181"/>
      <c r="AZ17" s="180"/>
      <c r="BA17" s="181"/>
      <c r="BB17" s="180"/>
      <c r="BC17" s="181"/>
      <c r="BD17" s="180"/>
      <c r="BE17" s="181"/>
      <c r="BF17" s="174"/>
      <c r="BG17" s="175"/>
      <c r="BH17" s="174"/>
      <c r="BI17" s="175"/>
      <c r="BJ17" s="174"/>
      <c r="BK17" s="175"/>
      <c r="BL17" s="180"/>
      <c r="BM17" s="181"/>
      <c r="BN17" s="180"/>
      <c r="BO17" s="181"/>
      <c r="BP17" s="180"/>
      <c r="BQ17" s="181"/>
      <c r="BR17" s="174"/>
      <c r="BS17" s="175"/>
      <c r="BT17" s="180"/>
      <c r="BU17" s="181"/>
      <c r="BV17" s="180"/>
      <c r="BW17" s="181"/>
      <c r="BX17" s="180"/>
      <c r="BY17" s="181"/>
      <c r="BZ17" s="180"/>
      <c r="CA17" s="181"/>
      <c r="CB17" s="180"/>
      <c r="CC17" s="181"/>
      <c r="CD17" s="180"/>
      <c r="CE17" s="181"/>
      <c r="CF17" s="180"/>
      <c r="CG17" s="181"/>
      <c r="CH17" s="180">
        <v>1</v>
      </c>
      <c r="CI17" s="181">
        <v>199.124</v>
      </c>
      <c r="CJ17" s="180"/>
      <c r="CK17" s="181"/>
      <c r="CL17" s="180"/>
      <c r="CM17" s="181"/>
      <c r="CN17" s="180">
        <v>1</v>
      </c>
      <c r="CO17" s="181">
        <v>147.97200000000001</v>
      </c>
      <c r="CP17" s="180"/>
      <c r="CQ17" s="181"/>
      <c r="CR17" s="180"/>
      <c r="CS17" s="181"/>
      <c r="CT17" s="180"/>
      <c r="CU17" s="181"/>
      <c r="CV17" s="180"/>
      <c r="CW17" s="181"/>
      <c r="CX17" s="180"/>
      <c r="CY17" s="181"/>
      <c r="CZ17" s="180">
        <v>1</v>
      </c>
      <c r="DA17" s="181">
        <v>287.30700000000002</v>
      </c>
      <c r="DB17" s="180"/>
      <c r="DC17" s="181"/>
      <c r="DD17" s="180"/>
      <c r="DE17" s="181"/>
      <c r="DF17" s="174"/>
      <c r="DG17" s="175"/>
      <c r="DH17" s="180"/>
      <c r="DI17" s="181"/>
      <c r="DJ17" s="180"/>
      <c r="DK17" s="181"/>
      <c r="DL17" s="180"/>
      <c r="DM17" s="181"/>
      <c r="DN17" s="180"/>
      <c r="DO17" s="181"/>
      <c r="DP17" s="180"/>
      <c r="DQ17" s="181"/>
      <c r="DR17" s="180"/>
      <c r="DS17" s="181"/>
      <c r="DT17" s="180"/>
      <c r="DU17" s="181"/>
      <c r="DV17" s="180"/>
      <c r="DW17" s="181"/>
      <c r="DX17" s="180"/>
      <c r="DY17" s="181"/>
      <c r="DZ17" s="180"/>
      <c r="EA17" s="181"/>
      <c r="EB17" s="174"/>
      <c r="EC17" s="175"/>
      <c r="ED17" s="174"/>
      <c r="EE17" s="175"/>
      <c r="EF17" s="174"/>
      <c r="EG17" s="175">
        <v>0</v>
      </c>
      <c r="EH17" s="174"/>
      <c r="EI17" s="175">
        <v>0</v>
      </c>
      <c r="EJ17" s="174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93">
        <f t="shared" si="0"/>
        <v>3</v>
      </c>
      <c r="FI17" s="155">
        <f t="shared" si="1"/>
        <v>634.40300000000002</v>
      </c>
      <c r="FJ17" s="10"/>
      <c r="FK17" s="10"/>
      <c r="FL17" s="10"/>
      <c r="FM17" s="69"/>
      <c r="FN17" s="176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</row>
    <row r="18" spans="1:215" s="7" customFormat="1">
      <c r="A18" s="37">
        <v>630106</v>
      </c>
      <c r="B18" s="180"/>
      <c r="C18" s="181"/>
      <c r="D18" s="180"/>
      <c r="E18" s="181"/>
      <c r="F18" s="180"/>
      <c r="G18" s="181"/>
      <c r="H18" s="180"/>
      <c r="I18" s="182"/>
      <c r="J18" s="180"/>
      <c r="K18" s="181"/>
      <c r="L18" s="180"/>
      <c r="M18" s="181"/>
      <c r="N18" s="174"/>
      <c r="O18" s="175"/>
      <c r="P18" s="180"/>
      <c r="Q18" s="181"/>
      <c r="R18" s="180"/>
      <c r="S18" s="181"/>
      <c r="T18" s="180"/>
      <c r="U18" s="181"/>
      <c r="V18" s="174"/>
      <c r="W18" s="175"/>
      <c r="X18" s="180"/>
      <c r="Y18" s="181"/>
      <c r="Z18" s="180"/>
      <c r="AA18" s="181"/>
      <c r="AB18" s="180"/>
      <c r="AC18" s="181"/>
      <c r="AD18" s="180"/>
      <c r="AE18" s="181"/>
      <c r="AF18" s="180"/>
      <c r="AG18" s="181"/>
      <c r="AH18" s="180"/>
      <c r="AI18" s="181"/>
      <c r="AJ18" s="180"/>
      <c r="AK18" s="181"/>
      <c r="AL18" s="180"/>
      <c r="AM18" s="181"/>
      <c r="AN18" s="180"/>
      <c r="AO18" s="181"/>
      <c r="AP18" s="174"/>
      <c r="AQ18" s="175"/>
      <c r="AR18" s="180"/>
      <c r="AS18" s="181"/>
      <c r="AT18" s="180"/>
      <c r="AU18" s="181"/>
      <c r="AV18" s="180"/>
      <c r="AW18" s="181"/>
      <c r="AX18" s="180"/>
      <c r="AY18" s="181"/>
      <c r="AZ18" s="180"/>
      <c r="BA18" s="181"/>
      <c r="BB18" s="180"/>
      <c r="BC18" s="181"/>
      <c r="BD18" s="180"/>
      <c r="BE18" s="181"/>
      <c r="BF18" s="174"/>
      <c r="BG18" s="175"/>
      <c r="BH18" s="174"/>
      <c r="BI18" s="175"/>
      <c r="BJ18" s="174"/>
      <c r="BK18" s="175"/>
      <c r="BL18" s="180"/>
      <c r="BM18" s="181"/>
      <c r="BN18" s="180"/>
      <c r="BO18" s="181"/>
      <c r="BP18" s="180"/>
      <c r="BQ18" s="181"/>
      <c r="BR18" s="174"/>
      <c r="BS18" s="175"/>
      <c r="BT18" s="180"/>
      <c r="BU18" s="181"/>
      <c r="BV18" s="180"/>
      <c r="BW18" s="181"/>
      <c r="BX18" s="180"/>
      <c r="BY18" s="181"/>
      <c r="BZ18" s="180"/>
      <c r="CA18" s="181"/>
      <c r="CB18" s="180"/>
      <c r="CC18" s="181"/>
      <c r="CD18" s="180"/>
      <c r="CE18" s="181"/>
      <c r="CF18" s="180"/>
      <c r="CG18" s="181"/>
      <c r="CH18" s="180"/>
      <c r="CI18" s="181"/>
      <c r="CJ18" s="180"/>
      <c r="CK18" s="181"/>
      <c r="CL18" s="180"/>
      <c r="CM18" s="181"/>
      <c r="CN18" s="180"/>
      <c r="CO18" s="181">
        <v>0</v>
      </c>
      <c r="CP18" s="180"/>
      <c r="CQ18" s="181"/>
      <c r="CR18" s="180"/>
      <c r="CS18" s="181"/>
      <c r="CT18" s="180"/>
      <c r="CU18" s="181"/>
      <c r="CV18" s="180"/>
      <c r="CW18" s="181"/>
      <c r="CX18" s="180"/>
      <c r="CY18" s="181"/>
      <c r="CZ18" s="180"/>
      <c r="DA18" s="181"/>
      <c r="DB18" s="180"/>
      <c r="DC18" s="181"/>
      <c r="DD18" s="180"/>
      <c r="DE18" s="181"/>
      <c r="DF18" s="174"/>
      <c r="DG18" s="175"/>
      <c r="DH18" s="180"/>
      <c r="DI18" s="181"/>
      <c r="DJ18" s="180"/>
      <c r="DK18" s="181"/>
      <c r="DL18" s="180"/>
      <c r="DM18" s="181"/>
      <c r="DN18" s="180"/>
      <c r="DO18" s="181"/>
      <c r="DP18" s="180"/>
      <c r="DQ18" s="181"/>
      <c r="DR18" s="180"/>
      <c r="DS18" s="181"/>
      <c r="DT18" s="180"/>
      <c r="DU18" s="181"/>
      <c r="DV18" s="180"/>
      <c r="DW18" s="181"/>
      <c r="DX18" s="180"/>
      <c r="DY18" s="181"/>
      <c r="DZ18" s="180"/>
      <c r="EA18" s="181"/>
      <c r="EB18" s="174"/>
      <c r="EC18" s="175"/>
      <c r="ED18" s="174"/>
      <c r="EE18" s="175">
        <v>0</v>
      </c>
      <c r="EF18" s="174"/>
      <c r="EG18" s="175">
        <v>0</v>
      </c>
      <c r="EH18" s="174"/>
      <c r="EI18" s="175">
        <v>0</v>
      </c>
      <c r="EJ18" s="174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93">
        <f t="shared" si="0"/>
        <v>0</v>
      </c>
      <c r="FI18" s="155">
        <f t="shared" si="1"/>
        <v>0</v>
      </c>
      <c r="FJ18" s="10"/>
      <c r="FK18" s="10"/>
      <c r="FL18" s="10"/>
      <c r="FM18" s="69"/>
      <c r="FN18" s="176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</row>
    <row r="19" spans="1:215" s="7" customFormat="1">
      <c r="A19" s="37">
        <v>630107</v>
      </c>
      <c r="B19" s="180"/>
      <c r="C19" s="181"/>
      <c r="D19" s="180"/>
      <c r="E19" s="181"/>
      <c r="F19" s="180"/>
      <c r="G19" s="181"/>
      <c r="H19" s="180"/>
      <c r="I19" s="181"/>
      <c r="J19" s="180"/>
      <c r="K19" s="181"/>
      <c r="L19" s="180"/>
      <c r="M19" s="181"/>
      <c r="N19" s="174"/>
      <c r="O19" s="175"/>
      <c r="P19" s="180"/>
      <c r="Q19" s="181"/>
      <c r="R19" s="180"/>
      <c r="S19" s="181"/>
      <c r="T19" s="180"/>
      <c r="U19" s="181"/>
      <c r="V19" s="174"/>
      <c r="W19" s="175"/>
      <c r="X19" s="180"/>
      <c r="Y19" s="181"/>
      <c r="Z19" s="180"/>
      <c r="AA19" s="181"/>
      <c r="AB19" s="180"/>
      <c r="AC19" s="181"/>
      <c r="AD19" s="180"/>
      <c r="AE19" s="181"/>
      <c r="AF19" s="180"/>
      <c r="AG19" s="181"/>
      <c r="AH19" s="180"/>
      <c r="AI19" s="181"/>
      <c r="AJ19" s="180"/>
      <c r="AK19" s="181"/>
      <c r="AL19" s="180"/>
      <c r="AM19" s="181"/>
      <c r="AN19" s="180"/>
      <c r="AO19" s="181"/>
      <c r="AP19" s="174"/>
      <c r="AQ19" s="175"/>
      <c r="AR19" s="180"/>
      <c r="AS19" s="181"/>
      <c r="AT19" s="180"/>
      <c r="AU19" s="181"/>
      <c r="AV19" s="180"/>
      <c r="AW19" s="181"/>
      <c r="AX19" s="180"/>
      <c r="AY19" s="181"/>
      <c r="AZ19" s="180"/>
      <c r="BA19" s="181"/>
      <c r="BB19" s="180"/>
      <c r="BC19" s="181"/>
      <c r="BD19" s="180"/>
      <c r="BE19" s="181"/>
      <c r="BF19" s="174"/>
      <c r="BG19" s="175"/>
      <c r="BH19" s="174"/>
      <c r="BI19" s="175"/>
      <c r="BJ19" s="174"/>
      <c r="BK19" s="175"/>
      <c r="BL19" s="180"/>
      <c r="BM19" s="181"/>
      <c r="BN19" s="180"/>
      <c r="BO19" s="181"/>
      <c r="BP19" s="180"/>
      <c r="BQ19" s="181"/>
      <c r="BR19" s="174"/>
      <c r="BS19" s="175"/>
      <c r="BT19" s="180"/>
      <c r="BU19" s="181"/>
      <c r="BV19" s="180"/>
      <c r="BW19" s="181"/>
      <c r="BX19" s="180"/>
      <c r="BY19" s="181"/>
      <c r="BZ19" s="180"/>
      <c r="CA19" s="181"/>
      <c r="CB19" s="180"/>
      <c r="CC19" s="181"/>
      <c r="CD19" s="180"/>
      <c r="CE19" s="181"/>
      <c r="CF19" s="180"/>
      <c r="CG19" s="181"/>
      <c r="CH19" s="180"/>
      <c r="CI19" s="181"/>
      <c r="CJ19" s="180"/>
      <c r="CK19" s="181"/>
      <c r="CL19" s="180"/>
      <c r="CM19" s="181"/>
      <c r="CN19" s="180"/>
      <c r="CO19" s="181">
        <v>0</v>
      </c>
      <c r="CP19" s="180"/>
      <c r="CQ19" s="181"/>
      <c r="CR19" s="180"/>
      <c r="CS19" s="181"/>
      <c r="CT19" s="180"/>
      <c r="CU19" s="181"/>
      <c r="CV19" s="180"/>
      <c r="CW19" s="181"/>
      <c r="CX19" s="180"/>
      <c r="CY19" s="181"/>
      <c r="CZ19" s="180"/>
      <c r="DA19" s="181"/>
      <c r="DB19" s="180"/>
      <c r="DC19" s="181"/>
      <c r="DD19" s="180"/>
      <c r="DE19" s="181"/>
      <c r="DF19" s="174"/>
      <c r="DG19" s="175"/>
      <c r="DH19" s="180"/>
      <c r="DI19" s="181"/>
      <c r="DJ19" s="180"/>
      <c r="DK19" s="181"/>
      <c r="DL19" s="180"/>
      <c r="DM19" s="181"/>
      <c r="DN19" s="180"/>
      <c r="DO19" s="181"/>
      <c r="DP19" s="180"/>
      <c r="DQ19" s="181"/>
      <c r="DR19" s="180"/>
      <c r="DS19" s="181"/>
      <c r="DT19" s="180"/>
      <c r="DU19" s="181"/>
      <c r="DV19" s="180"/>
      <c r="DW19" s="181"/>
      <c r="DX19" s="180"/>
      <c r="DY19" s="181"/>
      <c r="DZ19" s="180"/>
      <c r="EA19" s="181"/>
      <c r="EB19" s="174"/>
      <c r="EC19" s="175"/>
      <c r="ED19" s="174">
        <v>2</v>
      </c>
      <c r="EE19" s="175">
        <v>331.41800000000001</v>
      </c>
      <c r="EF19" s="174">
        <v>2</v>
      </c>
      <c r="EG19" s="175">
        <v>678.14800000000002</v>
      </c>
      <c r="EH19" s="174">
        <v>1</v>
      </c>
      <c r="EI19" s="175">
        <v>195.74</v>
      </c>
      <c r="EJ19" s="174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93">
        <f t="shared" si="0"/>
        <v>5</v>
      </c>
      <c r="FI19" s="155">
        <f t="shared" si="1"/>
        <v>1205.306</v>
      </c>
      <c r="FJ19" s="10"/>
      <c r="FK19" s="10"/>
      <c r="FL19" s="10"/>
      <c r="FM19" s="69"/>
      <c r="FN19" s="176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</row>
    <row r="20" spans="1:215" s="7" customFormat="1">
      <c r="A20" s="37">
        <v>630112</v>
      </c>
      <c r="B20" s="180"/>
      <c r="C20" s="181"/>
      <c r="D20" s="180"/>
      <c r="E20" s="181"/>
      <c r="F20" s="180"/>
      <c r="G20" s="181"/>
      <c r="H20" s="180"/>
      <c r="I20" s="181"/>
      <c r="J20" s="180"/>
      <c r="K20" s="181"/>
      <c r="L20" s="180"/>
      <c r="M20" s="181"/>
      <c r="N20" s="174"/>
      <c r="O20" s="175"/>
      <c r="P20" s="180"/>
      <c r="Q20" s="181"/>
      <c r="R20" s="180"/>
      <c r="S20" s="181"/>
      <c r="T20" s="180"/>
      <c r="U20" s="181"/>
      <c r="V20" s="174"/>
      <c r="W20" s="175"/>
      <c r="X20" s="180"/>
      <c r="Y20" s="181"/>
      <c r="Z20" s="180"/>
      <c r="AA20" s="181"/>
      <c r="AB20" s="180"/>
      <c r="AC20" s="181"/>
      <c r="AD20" s="180"/>
      <c r="AE20" s="181"/>
      <c r="AF20" s="180"/>
      <c r="AG20" s="181"/>
      <c r="AH20" s="180"/>
      <c r="AI20" s="181"/>
      <c r="AJ20" s="180"/>
      <c r="AK20" s="181"/>
      <c r="AL20" s="180"/>
      <c r="AM20" s="181"/>
      <c r="AN20" s="180"/>
      <c r="AO20" s="181"/>
      <c r="AP20" s="174"/>
      <c r="AQ20" s="175"/>
      <c r="AR20" s="180"/>
      <c r="AS20" s="181"/>
      <c r="AT20" s="180"/>
      <c r="AU20" s="181"/>
      <c r="AV20" s="180"/>
      <c r="AW20" s="181"/>
      <c r="AX20" s="180"/>
      <c r="AY20" s="181"/>
      <c r="AZ20" s="180"/>
      <c r="BA20" s="181"/>
      <c r="BB20" s="180"/>
      <c r="BC20" s="181"/>
      <c r="BD20" s="180"/>
      <c r="BE20" s="181"/>
      <c r="BF20" s="174"/>
      <c r="BG20" s="175"/>
      <c r="BH20" s="174"/>
      <c r="BI20" s="175"/>
      <c r="BJ20" s="174"/>
      <c r="BK20" s="175"/>
      <c r="BL20" s="180"/>
      <c r="BM20" s="181"/>
      <c r="BN20" s="180"/>
      <c r="BO20" s="181"/>
      <c r="BP20" s="180"/>
      <c r="BQ20" s="181"/>
      <c r="BR20" s="174"/>
      <c r="BS20" s="175"/>
      <c r="BT20" s="180"/>
      <c r="BU20" s="181"/>
      <c r="BV20" s="180"/>
      <c r="BW20" s="181"/>
      <c r="BX20" s="180"/>
      <c r="BY20" s="181"/>
      <c r="BZ20" s="180"/>
      <c r="CA20" s="181"/>
      <c r="CB20" s="180"/>
      <c r="CC20" s="181"/>
      <c r="CD20" s="180"/>
      <c r="CE20" s="181"/>
      <c r="CF20" s="180"/>
      <c r="CG20" s="181"/>
      <c r="CH20" s="180"/>
      <c r="CI20" s="181"/>
      <c r="CJ20" s="180"/>
      <c r="CK20" s="181"/>
      <c r="CL20" s="180"/>
      <c r="CM20" s="181"/>
      <c r="CN20" s="180"/>
      <c r="CO20" s="181"/>
      <c r="CP20" s="180"/>
      <c r="CQ20" s="181"/>
      <c r="CR20" s="180"/>
      <c r="CS20" s="181"/>
      <c r="CT20" s="180"/>
      <c r="CU20" s="181"/>
      <c r="CV20" s="180"/>
      <c r="CW20" s="181"/>
      <c r="CX20" s="180"/>
      <c r="CY20" s="181"/>
      <c r="CZ20" s="180"/>
      <c r="DA20" s="181"/>
      <c r="DB20" s="180"/>
      <c r="DC20" s="181"/>
      <c r="DD20" s="180"/>
      <c r="DE20" s="181"/>
      <c r="DF20" s="174"/>
      <c r="DG20" s="175"/>
      <c r="DH20" s="180"/>
      <c r="DI20" s="181"/>
      <c r="DJ20" s="180"/>
      <c r="DK20" s="181"/>
      <c r="DL20" s="180"/>
      <c r="DM20" s="181"/>
      <c r="DN20" s="180"/>
      <c r="DO20" s="181"/>
      <c r="DP20" s="180"/>
      <c r="DQ20" s="181"/>
      <c r="DR20" s="180"/>
      <c r="DS20" s="181"/>
      <c r="DT20" s="180"/>
      <c r="DU20" s="181"/>
      <c r="DV20" s="180"/>
      <c r="DW20" s="181"/>
      <c r="DX20" s="180"/>
      <c r="DY20" s="181"/>
      <c r="DZ20" s="180"/>
      <c r="EA20" s="181"/>
      <c r="EB20" s="174"/>
      <c r="EC20" s="175"/>
      <c r="ED20" s="174"/>
      <c r="EE20" s="175">
        <v>0</v>
      </c>
      <c r="EF20" s="174"/>
      <c r="EG20" s="175">
        <v>0</v>
      </c>
      <c r="EH20" s="174"/>
      <c r="EI20" s="175"/>
      <c r="EJ20" s="174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>
        <v>0</v>
      </c>
      <c r="EY20" s="175"/>
      <c r="EZ20" s="175"/>
      <c r="FA20" s="175"/>
      <c r="FB20" s="175"/>
      <c r="FC20" s="175"/>
      <c r="FD20" s="175"/>
      <c r="FE20" s="175"/>
      <c r="FF20" s="175"/>
      <c r="FG20" s="175"/>
      <c r="FH20" s="93">
        <f t="shared" si="0"/>
        <v>0</v>
      </c>
      <c r="FI20" s="155">
        <f t="shared" si="1"/>
        <v>0</v>
      </c>
      <c r="FJ20" s="10"/>
      <c r="FK20" s="10"/>
      <c r="FL20" s="10"/>
      <c r="FM20" s="69"/>
      <c r="FN20" s="176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</row>
    <row r="21" spans="1:215" s="7" customFormat="1">
      <c r="A21" s="37">
        <v>630123</v>
      </c>
      <c r="B21" s="180"/>
      <c r="C21" s="181"/>
      <c r="D21" s="180"/>
      <c r="E21" s="181"/>
      <c r="F21" s="180"/>
      <c r="G21" s="181"/>
      <c r="H21" s="180"/>
      <c r="I21" s="181"/>
      <c r="J21" s="180"/>
      <c r="K21" s="181"/>
      <c r="L21" s="180"/>
      <c r="M21" s="181"/>
      <c r="N21" s="174"/>
      <c r="O21" s="175"/>
      <c r="P21" s="180"/>
      <c r="Q21" s="181"/>
      <c r="R21" s="180"/>
      <c r="S21" s="181"/>
      <c r="T21" s="180"/>
      <c r="U21" s="181"/>
      <c r="V21" s="174"/>
      <c r="W21" s="175"/>
      <c r="X21" s="180"/>
      <c r="Y21" s="181"/>
      <c r="Z21" s="180"/>
      <c r="AA21" s="181"/>
      <c r="AB21" s="180"/>
      <c r="AC21" s="181"/>
      <c r="AD21" s="180"/>
      <c r="AE21" s="181"/>
      <c r="AF21" s="180"/>
      <c r="AG21" s="181"/>
      <c r="AH21" s="180"/>
      <c r="AI21" s="181"/>
      <c r="AJ21" s="180"/>
      <c r="AK21" s="181"/>
      <c r="AL21" s="180"/>
      <c r="AM21" s="181"/>
      <c r="AN21" s="180"/>
      <c r="AO21" s="181"/>
      <c r="AP21" s="174"/>
      <c r="AQ21" s="175"/>
      <c r="AR21" s="180"/>
      <c r="AS21" s="181"/>
      <c r="AT21" s="180"/>
      <c r="AU21" s="181"/>
      <c r="AV21" s="180"/>
      <c r="AW21" s="181"/>
      <c r="AX21" s="180"/>
      <c r="AY21" s="181"/>
      <c r="AZ21" s="180"/>
      <c r="BA21" s="181"/>
      <c r="BB21" s="180"/>
      <c r="BC21" s="181"/>
      <c r="BD21" s="180"/>
      <c r="BE21" s="181"/>
      <c r="BF21" s="174"/>
      <c r="BG21" s="175"/>
      <c r="BH21" s="174"/>
      <c r="BI21" s="175"/>
      <c r="BJ21" s="174"/>
      <c r="BK21" s="175"/>
      <c r="BL21" s="180"/>
      <c r="BM21" s="181"/>
      <c r="BN21" s="180"/>
      <c r="BO21" s="181"/>
      <c r="BP21" s="180"/>
      <c r="BQ21" s="181"/>
      <c r="BR21" s="174"/>
      <c r="BS21" s="175"/>
      <c r="BT21" s="180"/>
      <c r="BU21" s="181"/>
      <c r="BV21" s="180"/>
      <c r="BW21" s="181"/>
      <c r="BX21" s="180"/>
      <c r="BY21" s="181"/>
      <c r="BZ21" s="180"/>
      <c r="CA21" s="181"/>
      <c r="CB21" s="180"/>
      <c r="CC21" s="181"/>
      <c r="CD21" s="180"/>
      <c r="CE21" s="181"/>
      <c r="CF21" s="180"/>
      <c r="CG21" s="181"/>
      <c r="CH21" s="180"/>
      <c r="CI21" s="181"/>
      <c r="CJ21" s="180"/>
      <c r="CK21" s="181"/>
      <c r="CL21" s="180"/>
      <c r="CM21" s="181"/>
      <c r="CN21" s="180"/>
      <c r="CO21" s="181"/>
      <c r="CP21" s="180"/>
      <c r="CQ21" s="181"/>
      <c r="CR21" s="180"/>
      <c r="CS21" s="181"/>
      <c r="CT21" s="180"/>
      <c r="CU21" s="181"/>
      <c r="CV21" s="180"/>
      <c r="CW21" s="181"/>
      <c r="CX21" s="180"/>
      <c r="CY21" s="181"/>
      <c r="CZ21" s="180"/>
      <c r="DA21" s="181"/>
      <c r="DB21" s="180"/>
      <c r="DC21" s="181"/>
      <c r="DD21" s="180"/>
      <c r="DE21" s="181"/>
      <c r="DF21" s="174"/>
      <c r="DG21" s="175"/>
      <c r="DH21" s="180"/>
      <c r="DI21" s="181"/>
      <c r="DJ21" s="180"/>
      <c r="DK21" s="181"/>
      <c r="DL21" s="180"/>
      <c r="DM21" s="181"/>
      <c r="DN21" s="180"/>
      <c r="DO21" s="181"/>
      <c r="DP21" s="180"/>
      <c r="DQ21" s="181"/>
      <c r="DR21" s="180"/>
      <c r="DS21" s="181"/>
      <c r="DT21" s="180"/>
      <c r="DU21" s="181"/>
      <c r="DV21" s="180"/>
      <c r="DW21" s="181"/>
      <c r="DX21" s="180"/>
      <c r="DY21" s="181"/>
      <c r="DZ21" s="180"/>
      <c r="EA21" s="181"/>
      <c r="EB21" s="174"/>
      <c r="EC21" s="175"/>
      <c r="ED21" s="174"/>
      <c r="EE21" s="175"/>
      <c r="EF21" s="174"/>
      <c r="EG21" s="175"/>
      <c r="EH21" s="174"/>
      <c r="EI21" s="175"/>
      <c r="EJ21" s="174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93">
        <f t="shared" si="0"/>
        <v>0</v>
      </c>
      <c r="FI21" s="155">
        <f t="shared" si="1"/>
        <v>0</v>
      </c>
      <c r="FJ21" s="10"/>
      <c r="FK21" s="10"/>
      <c r="FL21" s="10"/>
      <c r="FM21" s="69"/>
      <c r="FN21" s="176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</row>
    <row r="22" spans="1:215" s="10" customFormat="1">
      <c r="A22" s="58" t="s">
        <v>54</v>
      </c>
      <c r="B22" s="64">
        <f t="shared" ref="B22:AG22" si="2">SUM(B4:B21)</f>
        <v>0</v>
      </c>
      <c r="C22" s="64">
        <f t="shared" si="2"/>
        <v>0</v>
      </c>
      <c r="D22" s="64">
        <f t="shared" si="2"/>
        <v>0</v>
      </c>
      <c r="E22" s="64">
        <f t="shared" si="2"/>
        <v>0</v>
      </c>
      <c r="F22" s="64">
        <f t="shared" si="2"/>
        <v>0</v>
      </c>
      <c r="G22" s="64">
        <f t="shared" si="2"/>
        <v>0</v>
      </c>
      <c r="H22" s="64">
        <f t="shared" si="2"/>
        <v>0</v>
      </c>
      <c r="I22" s="64">
        <f t="shared" si="2"/>
        <v>0</v>
      </c>
      <c r="J22" s="64">
        <f t="shared" si="2"/>
        <v>0</v>
      </c>
      <c r="K22" s="64">
        <f t="shared" si="2"/>
        <v>0</v>
      </c>
      <c r="L22" s="64">
        <f t="shared" si="2"/>
        <v>0</v>
      </c>
      <c r="M22" s="64">
        <f t="shared" si="2"/>
        <v>0</v>
      </c>
      <c r="N22" s="64">
        <f t="shared" si="2"/>
        <v>0</v>
      </c>
      <c r="O22" s="64">
        <f t="shared" si="2"/>
        <v>0</v>
      </c>
      <c r="P22" s="64">
        <f t="shared" si="2"/>
        <v>0</v>
      </c>
      <c r="Q22" s="64">
        <f t="shared" si="2"/>
        <v>0</v>
      </c>
      <c r="R22" s="64">
        <f t="shared" si="2"/>
        <v>0</v>
      </c>
      <c r="S22" s="64">
        <f t="shared" si="2"/>
        <v>0</v>
      </c>
      <c r="T22" s="64">
        <f t="shared" si="2"/>
        <v>0</v>
      </c>
      <c r="U22" s="64">
        <f t="shared" si="2"/>
        <v>0</v>
      </c>
      <c r="V22" s="64">
        <f t="shared" si="2"/>
        <v>0</v>
      </c>
      <c r="W22" s="64">
        <f t="shared" si="2"/>
        <v>0</v>
      </c>
      <c r="X22" s="64">
        <f t="shared" si="2"/>
        <v>0</v>
      </c>
      <c r="Y22" s="64">
        <f t="shared" si="2"/>
        <v>0</v>
      </c>
      <c r="Z22" s="64">
        <f t="shared" si="2"/>
        <v>0</v>
      </c>
      <c r="AA22" s="64">
        <f t="shared" si="2"/>
        <v>0</v>
      </c>
      <c r="AB22" s="64">
        <f t="shared" si="2"/>
        <v>0</v>
      </c>
      <c r="AC22" s="64">
        <f t="shared" si="2"/>
        <v>0</v>
      </c>
      <c r="AD22" s="64">
        <f t="shared" si="2"/>
        <v>0</v>
      </c>
      <c r="AE22" s="64">
        <f t="shared" si="2"/>
        <v>0</v>
      </c>
      <c r="AF22" s="64">
        <f t="shared" si="2"/>
        <v>0</v>
      </c>
      <c r="AG22" s="64">
        <f t="shared" si="2"/>
        <v>0</v>
      </c>
      <c r="AH22" s="64">
        <f t="shared" ref="AH22:BM22" si="3">SUM(AH4:AH21)</f>
        <v>0</v>
      </c>
      <c r="AI22" s="64">
        <f t="shared" si="3"/>
        <v>0</v>
      </c>
      <c r="AJ22" s="64">
        <f t="shared" si="3"/>
        <v>0</v>
      </c>
      <c r="AK22" s="64">
        <f t="shared" si="3"/>
        <v>0</v>
      </c>
      <c r="AL22" s="64">
        <f t="shared" si="3"/>
        <v>0</v>
      </c>
      <c r="AM22" s="64">
        <f t="shared" si="3"/>
        <v>0</v>
      </c>
      <c r="AN22" s="64">
        <f t="shared" si="3"/>
        <v>0</v>
      </c>
      <c r="AO22" s="64">
        <f t="shared" si="3"/>
        <v>0</v>
      </c>
      <c r="AP22" s="64">
        <f t="shared" si="3"/>
        <v>0</v>
      </c>
      <c r="AQ22" s="64">
        <f t="shared" si="3"/>
        <v>0</v>
      </c>
      <c r="AR22" s="64">
        <f t="shared" si="3"/>
        <v>0</v>
      </c>
      <c r="AS22" s="64">
        <f t="shared" si="3"/>
        <v>0</v>
      </c>
      <c r="AT22" s="64">
        <f t="shared" si="3"/>
        <v>0</v>
      </c>
      <c r="AU22" s="64">
        <f t="shared" si="3"/>
        <v>0</v>
      </c>
      <c r="AV22" s="64">
        <f t="shared" si="3"/>
        <v>0</v>
      </c>
      <c r="AW22" s="64">
        <f t="shared" si="3"/>
        <v>0</v>
      </c>
      <c r="AX22" s="64">
        <f t="shared" si="3"/>
        <v>0</v>
      </c>
      <c r="AY22" s="64">
        <f t="shared" si="3"/>
        <v>0</v>
      </c>
      <c r="AZ22" s="64">
        <f t="shared" si="3"/>
        <v>0</v>
      </c>
      <c r="BA22" s="64">
        <f t="shared" si="3"/>
        <v>0</v>
      </c>
      <c r="BB22" s="64">
        <f t="shared" si="3"/>
        <v>0</v>
      </c>
      <c r="BC22" s="64">
        <f t="shared" si="3"/>
        <v>0</v>
      </c>
      <c r="BD22" s="64">
        <f t="shared" si="3"/>
        <v>0</v>
      </c>
      <c r="BE22" s="64">
        <f t="shared" si="3"/>
        <v>0</v>
      </c>
      <c r="BF22" s="64">
        <f t="shared" si="3"/>
        <v>0</v>
      </c>
      <c r="BG22" s="64">
        <f t="shared" si="3"/>
        <v>0</v>
      </c>
      <c r="BH22" s="64">
        <f t="shared" si="3"/>
        <v>0</v>
      </c>
      <c r="BI22" s="64">
        <f t="shared" si="3"/>
        <v>0</v>
      </c>
      <c r="BJ22" s="64">
        <f t="shared" si="3"/>
        <v>0</v>
      </c>
      <c r="BK22" s="64">
        <f t="shared" si="3"/>
        <v>0</v>
      </c>
      <c r="BL22" s="64">
        <f t="shared" si="3"/>
        <v>0</v>
      </c>
      <c r="BM22" s="64">
        <f t="shared" si="3"/>
        <v>0</v>
      </c>
      <c r="BN22" s="64">
        <f t="shared" ref="BN22:CS22" si="4">SUM(BN4:BN21)</f>
        <v>0</v>
      </c>
      <c r="BO22" s="64">
        <f t="shared" si="4"/>
        <v>0</v>
      </c>
      <c r="BP22" s="64">
        <f t="shared" si="4"/>
        <v>0</v>
      </c>
      <c r="BQ22" s="64">
        <f t="shared" si="4"/>
        <v>0</v>
      </c>
      <c r="BR22" s="64">
        <f t="shared" si="4"/>
        <v>0</v>
      </c>
      <c r="BS22" s="64">
        <f t="shared" si="4"/>
        <v>0</v>
      </c>
      <c r="BT22" s="64">
        <f t="shared" si="4"/>
        <v>0</v>
      </c>
      <c r="BU22" s="64">
        <f t="shared" si="4"/>
        <v>0</v>
      </c>
      <c r="BV22" s="64">
        <f t="shared" si="4"/>
        <v>0</v>
      </c>
      <c r="BW22" s="64">
        <f t="shared" si="4"/>
        <v>0</v>
      </c>
      <c r="BX22" s="64">
        <f t="shared" si="4"/>
        <v>0</v>
      </c>
      <c r="BY22" s="64">
        <f t="shared" si="4"/>
        <v>0</v>
      </c>
      <c r="BZ22" s="64">
        <f t="shared" si="4"/>
        <v>0</v>
      </c>
      <c r="CA22" s="64">
        <f t="shared" si="4"/>
        <v>0</v>
      </c>
      <c r="CB22" s="64">
        <f t="shared" si="4"/>
        <v>0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0</v>
      </c>
      <c r="CG22" s="64">
        <f t="shared" si="4"/>
        <v>0</v>
      </c>
      <c r="CH22" s="64">
        <f t="shared" si="4"/>
        <v>2</v>
      </c>
      <c r="CI22" s="64">
        <f t="shared" si="4"/>
        <v>398.24799999999999</v>
      </c>
      <c r="CJ22" s="64">
        <f t="shared" si="4"/>
        <v>0</v>
      </c>
      <c r="CK22" s="64">
        <f t="shared" si="4"/>
        <v>0</v>
      </c>
      <c r="CL22" s="64">
        <f t="shared" si="4"/>
        <v>0</v>
      </c>
      <c r="CM22" s="64">
        <f t="shared" si="4"/>
        <v>0</v>
      </c>
      <c r="CN22" s="64">
        <f t="shared" si="4"/>
        <v>1</v>
      </c>
      <c r="CO22" s="64">
        <f t="shared" si="4"/>
        <v>147.97200000000001</v>
      </c>
      <c r="CP22" s="64">
        <f t="shared" si="4"/>
        <v>0</v>
      </c>
      <c r="CQ22" s="64">
        <f t="shared" si="4"/>
        <v>0</v>
      </c>
      <c r="CR22" s="64">
        <f t="shared" si="4"/>
        <v>0</v>
      </c>
      <c r="CS22" s="64">
        <f t="shared" si="4"/>
        <v>0</v>
      </c>
      <c r="CT22" s="64">
        <f t="shared" ref="CT22:DY22" si="5">SUM(CT4:CT21)</f>
        <v>0</v>
      </c>
      <c r="CU22" s="64">
        <f t="shared" si="5"/>
        <v>0</v>
      </c>
      <c r="CV22" s="64">
        <f t="shared" si="5"/>
        <v>0</v>
      </c>
      <c r="CW22" s="64">
        <f t="shared" si="5"/>
        <v>0</v>
      </c>
      <c r="CX22" s="64">
        <f t="shared" si="5"/>
        <v>0</v>
      </c>
      <c r="CY22" s="64">
        <f t="shared" si="5"/>
        <v>0</v>
      </c>
      <c r="CZ22" s="64">
        <f t="shared" si="5"/>
        <v>1</v>
      </c>
      <c r="DA22" s="64">
        <f t="shared" si="5"/>
        <v>287.30700000000002</v>
      </c>
      <c r="DB22" s="64">
        <f t="shared" si="5"/>
        <v>0</v>
      </c>
      <c r="DC22" s="64">
        <f t="shared" si="5"/>
        <v>0</v>
      </c>
      <c r="DD22" s="64">
        <f t="shared" si="5"/>
        <v>0</v>
      </c>
      <c r="DE22" s="64">
        <f t="shared" si="5"/>
        <v>0</v>
      </c>
      <c r="DF22" s="64">
        <f t="shared" si="5"/>
        <v>0</v>
      </c>
      <c r="DG22" s="64">
        <f t="shared" si="5"/>
        <v>0</v>
      </c>
      <c r="DH22" s="64">
        <f t="shared" si="5"/>
        <v>0</v>
      </c>
      <c r="DI22" s="64">
        <f t="shared" si="5"/>
        <v>0</v>
      </c>
      <c r="DJ22" s="64">
        <f t="shared" si="5"/>
        <v>0</v>
      </c>
      <c r="DK22" s="64">
        <f t="shared" si="5"/>
        <v>0</v>
      </c>
      <c r="DL22" s="64">
        <f t="shared" si="5"/>
        <v>0</v>
      </c>
      <c r="DM22" s="64">
        <f t="shared" si="5"/>
        <v>0</v>
      </c>
      <c r="DN22" s="64">
        <f t="shared" si="5"/>
        <v>0</v>
      </c>
      <c r="DO22" s="64">
        <f t="shared" si="5"/>
        <v>0</v>
      </c>
      <c r="DP22" s="64">
        <f t="shared" si="5"/>
        <v>0</v>
      </c>
      <c r="DQ22" s="64">
        <f t="shared" si="5"/>
        <v>0</v>
      </c>
      <c r="DR22" s="64">
        <f t="shared" si="5"/>
        <v>0</v>
      </c>
      <c r="DS22" s="64">
        <f t="shared" si="5"/>
        <v>0</v>
      </c>
      <c r="DT22" s="64">
        <f t="shared" si="5"/>
        <v>0</v>
      </c>
      <c r="DU22" s="64">
        <f t="shared" si="5"/>
        <v>0</v>
      </c>
      <c r="DV22" s="64">
        <f t="shared" si="5"/>
        <v>0</v>
      </c>
      <c r="DW22" s="64">
        <f t="shared" si="5"/>
        <v>0</v>
      </c>
      <c r="DX22" s="64">
        <f t="shared" si="5"/>
        <v>0</v>
      </c>
      <c r="DY22" s="64">
        <f t="shared" si="5"/>
        <v>0</v>
      </c>
      <c r="DZ22" s="64">
        <f t="shared" ref="DZ22:EK22" si="6">SUM(DZ4:DZ21)</f>
        <v>0</v>
      </c>
      <c r="EA22" s="64">
        <f t="shared" si="6"/>
        <v>0</v>
      </c>
      <c r="EB22" s="64">
        <f t="shared" si="6"/>
        <v>0</v>
      </c>
      <c r="EC22" s="64">
        <f t="shared" si="6"/>
        <v>0</v>
      </c>
      <c r="ED22" s="64">
        <f t="shared" si="6"/>
        <v>2</v>
      </c>
      <c r="EE22" s="64">
        <f t="shared" si="6"/>
        <v>331.41800000000001</v>
      </c>
      <c r="EF22" s="64">
        <f t="shared" si="6"/>
        <v>3</v>
      </c>
      <c r="EG22" s="64">
        <f t="shared" si="6"/>
        <v>1017.222</v>
      </c>
      <c r="EH22" s="64">
        <f t="shared" si="6"/>
        <v>1</v>
      </c>
      <c r="EI22" s="64">
        <f t="shared" si="6"/>
        <v>195.74</v>
      </c>
      <c r="EJ22" s="64">
        <f t="shared" si="6"/>
        <v>0</v>
      </c>
      <c r="EK22" s="64">
        <f t="shared" si="6"/>
        <v>0</v>
      </c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>
        <f>SUM(FH4:FH21)</f>
        <v>10</v>
      </c>
      <c r="FI22" s="160">
        <f>SUM(FI4:FI21)</f>
        <v>2377.9070000000002</v>
      </c>
      <c r="FM22" s="69"/>
      <c r="FN22" s="176"/>
    </row>
    <row r="23" spans="1:215" s="7" customFormat="1" ht="12.75">
      <c r="A23" s="7">
        <v>1000</v>
      </c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</row>
    <row r="24" spans="1:215" s="7" customFormat="1" ht="12.75">
      <c r="FH24" s="62"/>
      <c r="FI24" s="62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</row>
    <row r="25" spans="1:215" s="7" customFormat="1" ht="12.75">
      <c r="B25" s="7">
        <v>1000</v>
      </c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</row>
    <row r="26" spans="1:215">
      <c r="A26" s="299" t="s">
        <v>166</v>
      </c>
      <c r="B26" s="280" t="s">
        <v>167</v>
      </c>
    </row>
    <row r="28" spans="1:215">
      <c r="A28" s="281"/>
      <c r="B28" s="300" t="s">
        <v>45</v>
      </c>
      <c r="C28" s="301" t="s">
        <v>46</v>
      </c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3"/>
    </row>
    <row r="29" spans="1:215">
      <c r="A29" s="284"/>
      <c r="B29" s="281">
        <v>43</v>
      </c>
      <c r="C29" s="282"/>
      <c r="D29" s="281">
        <v>46</v>
      </c>
      <c r="E29" s="282"/>
      <c r="F29" s="281">
        <v>52</v>
      </c>
      <c r="G29" s="282"/>
      <c r="H29" s="281">
        <v>67</v>
      </c>
      <c r="I29" s="282"/>
      <c r="J29" s="281">
        <v>68</v>
      </c>
      <c r="K29" s="282"/>
      <c r="L29" s="281">
        <v>69</v>
      </c>
      <c r="M29" s="282"/>
      <c r="N29" s="281" t="s">
        <v>47</v>
      </c>
      <c r="O29" s="285" t="s">
        <v>48</v>
      </c>
    </row>
    <row r="30" spans="1:215">
      <c r="A30" s="300" t="s">
        <v>49</v>
      </c>
      <c r="B30" s="281" t="s">
        <v>50</v>
      </c>
      <c r="C30" s="286" t="s">
        <v>51</v>
      </c>
      <c r="D30" s="281" t="s">
        <v>50</v>
      </c>
      <c r="E30" s="286" t="s">
        <v>51</v>
      </c>
      <c r="F30" s="281" t="s">
        <v>50</v>
      </c>
      <c r="G30" s="286" t="s">
        <v>51</v>
      </c>
      <c r="H30" s="281" t="s">
        <v>50</v>
      </c>
      <c r="I30" s="286" t="s">
        <v>51</v>
      </c>
      <c r="J30" s="281" t="s">
        <v>50</v>
      </c>
      <c r="K30" s="286" t="s">
        <v>51</v>
      </c>
      <c r="L30" s="281" t="s">
        <v>50</v>
      </c>
      <c r="M30" s="286" t="s">
        <v>51</v>
      </c>
      <c r="N30" s="284"/>
      <c r="O30" s="287"/>
    </row>
    <row r="31" spans="1:215">
      <c r="A31" s="281" t="s">
        <v>168</v>
      </c>
      <c r="B31" s="288">
        <v>1</v>
      </c>
      <c r="C31" s="289">
        <v>199124</v>
      </c>
      <c r="D31" s="288"/>
      <c r="E31" s="289"/>
      <c r="F31" s="288"/>
      <c r="G31" s="289"/>
      <c r="H31" s="288"/>
      <c r="I31" s="289"/>
      <c r="J31" s="288">
        <v>1</v>
      </c>
      <c r="K31" s="289">
        <v>339074</v>
      </c>
      <c r="L31" s="288"/>
      <c r="M31" s="289"/>
      <c r="N31" s="288">
        <v>2</v>
      </c>
      <c r="O31" s="290">
        <v>538198</v>
      </c>
    </row>
    <row r="32" spans="1:215">
      <c r="A32" s="291" t="s">
        <v>169</v>
      </c>
      <c r="B32" s="292">
        <v>1</v>
      </c>
      <c r="C32" s="293">
        <v>199124</v>
      </c>
      <c r="D32" s="292">
        <v>1</v>
      </c>
      <c r="E32" s="293">
        <v>147972</v>
      </c>
      <c r="F32" s="292">
        <v>1</v>
      </c>
      <c r="G32" s="293">
        <v>287307</v>
      </c>
      <c r="H32" s="292"/>
      <c r="I32" s="293"/>
      <c r="J32" s="292"/>
      <c r="K32" s="293"/>
      <c r="L32" s="292"/>
      <c r="M32" s="293"/>
      <c r="N32" s="292">
        <v>3</v>
      </c>
      <c r="O32" s="294">
        <v>634403</v>
      </c>
    </row>
    <row r="33" spans="1:15">
      <c r="A33" s="291" t="s">
        <v>170</v>
      </c>
      <c r="B33" s="292"/>
      <c r="C33" s="293"/>
      <c r="D33" s="292"/>
      <c r="E33" s="293"/>
      <c r="F33" s="292"/>
      <c r="G33" s="293"/>
      <c r="H33" s="292">
        <v>2</v>
      </c>
      <c r="I33" s="293">
        <v>331418</v>
      </c>
      <c r="J33" s="292">
        <v>2</v>
      </c>
      <c r="K33" s="293">
        <v>678148</v>
      </c>
      <c r="L33" s="292">
        <v>1</v>
      </c>
      <c r="M33" s="293">
        <v>195740</v>
      </c>
      <c r="N33" s="292">
        <v>5</v>
      </c>
      <c r="O33" s="294">
        <v>1205306</v>
      </c>
    </row>
    <row r="34" spans="1:15">
      <c r="A34" s="295" t="s">
        <v>54</v>
      </c>
      <c r="B34" s="296">
        <v>2</v>
      </c>
      <c r="C34" s="297">
        <v>398248</v>
      </c>
      <c r="D34" s="296">
        <v>1</v>
      </c>
      <c r="E34" s="297">
        <v>147972</v>
      </c>
      <c r="F34" s="296">
        <v>1</v>
      </c>
      <c r="G34" s="297">
        <v>287307</v>
      </c>
      <c r="H34" s="296">
        <v>2</v>
      </c>
      <c r="I34" s="297">
        <v>331418</v>
      </c>
      <c r="J34" s="296">
        <v>3</v>
      </c>
      <c r="K34" s="297">
        <v>1017222</v>
      </c>
      <c r="L34" s="296">
        <v>1</v>
      </c>
      <c r="M34" s="297">
        <v>195740</v>
      </c>
      <c r="N34" s="296">
        <v>10</v>
      </c>
      <c r="O34" s="298">
        <v>2377907</v>
      </c>
    </row>
  </sheetData>
  <mergeCells count="81"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V2:AW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BT2:BU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CR2:CS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DP2:DQ2"/>
    <mergeCell ref="CT2:CU2"/>
    <mergeCell ref="CV2:CW2"/>
    <mergeCell ref="CX2:CY2"/>
    <mergeCell ref="CZ2:DA2"/>
    <mergeCell ref="DB2:DC2"/>
    <mergeCell ref="DD2:DE2"/>
    <mergeCell ref="DF2:DG2"/>
    <mergeCell ref="DH2:DI2"/>
    <mergeCell ref="DJ2:DK2"/>
    <mergeCell ref="DL2:DM2"/>
    <mergeCell ref="DN2:DO2"/>
    <mergeCell ref="EN2:EO2"/>
    <mergeCell ref="DR2:DS2"/>
    <mergeCell ref="DT2:DU2"/>
    <mergeCell ref="DV2:DW2"/>
    <mergeCell ref="DX2:DY2"/>
    <mergeCell ref="DZ2:EA2"/>
    <mergeCell ref="EB2:EC2"/>
    <mergeCell ref="ED2:EE2"/>
    <mergeCell ref="EF2:EG2"/>
    <mergeCell ref="EH2:EI2"/>
    <mergeCell ref="EJ2:EK2"/>
    <mergeCell ref="EL2:EM2"/>
    <mergeCell ref="FB2:FC2"/>
    <mergeCell ref="FD2:FE2"/>
    <mergeCell ref="FF2:FG2"/>
    <mergeCell ref="EP2:EQ2"/>
    <mergeCell ref="ER2:ES2"/>
    <mergeCell ref="ET2:EU2"/>
    <mergeCell ref="EV2:EW2"/>
    <mergeCell ref="EX2:EY2"/>
    <mergeCell ref="EZ2:FA2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02"/>
  <sheetViews>
    <sheetView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C46" sqref="C46:C53"/>
    </sheetView>
  </sheetViews>
  <sheetFormatPr defaultRowHeight="15"/>
  <cols>
    <col min="1" max="1" width="45.140625" customWidth="1"/>
    <col min="2" max="2" width="11.85546875" customWidth="1"/>
    <col min="3" max="3" width="18.140625" style="28" customWidth="1"/>
    <col min="4" max="4" width="12.7109375" customWidth="1"/>
    <col min="5" max="5" width="14.140625" customWidth="1"/>
    <col min="6" max="6" width="16" customWidth="1"/>
    <col min="7" max="7" width="18.7109375" style="90" bestFit="1" customWidth="1"/>
    <col min="8" max="8" width="16.140625" style="90" bestFit="1" customWidth="1"/>
    <col min="9" max="9" width="4.7109375" customWidth="1"/>
  </cols>
  <sheetData>
    <row r="1" spans="1:8" ht="28.5" customHeight="1">
      <c r="A1" s="17" t="s">
        <v>158</v>
      </c>
      <c r="F1" s="45" t="s">
        <v>157</v>
      </c>
    </row>
    <row r="2" spans="1:8" ht="15" customHeight="1">
      <c r="A2" s="265" t="s">
        <v>61</v>
      </c>
      <c r="B2" s="265" t="s">
        <v>62</v>
      </c>
      <c r="C2" s="267" t="s">
        <v>66</v>
      </c>
      <c r="D2" s="263" t="s">
        <v>63</v>
      </c>
      <c r="E2" s="264"/>
      <c r="F2" s="19" t="s">
        <v>56</v>
      </c>
      <c r="G2" s="263" t="s">
        <v>104</v>
      </c>
      <c r="H2" s="264"/>
    </row>
    <row r="3" spans="1:8" ht="26.25" customHeight="1">
      <c r="A3" s="266"/>
      <c r="B3" s="266"/>
      <c r="C3" s="268"/>
      <c r="D3" s="21" t="s">
        <v>64</v>
      </c>
      <c r="E3" s="22" t="s">
        <v>65</v>
      </c>
      <c r="F3" s="21" t="s">
        <v>59</v>
      </c>
      <c r="G3" s="91" t="s">
        <v>64</v>
      </c>
      <c r="H3" s="92" t="s">
        <v>65</v>
      </c>
    </row>
    <row r="4" spans="1:8">
      <c r="A4" s="261" t="s">
        <v>5</v>
      </c>
      <c r="B4" s="262"/>
      <c r="C4" s="79"/>
      <c r="D4" s="156">
        <f>SUM(D5:D8)</f>
        <v>126</v>
      </c>
      <c r="E4" s="156">
        <f>SUM(E5:E8)</f>
        <v>4</v>
      </c>
      <c r="F4" s="20">
        <f>IFERROR(E4/D4,0)</f>
        <v>3.1746031746031744E-2</v>
      </c>
      <c r="G4" s="46">
        <f>SUM(G5:G8)</f>
        <v>22401786</v>
      </c>
      <c r="H4" s="46">
        <f>SUM(H5:H8)</f>
        <v>717854</v>
      </c>
    </row>
    <row r="5" spans="1:8" ht="15" customHeight="1">
      <c r="A5" s="23"/>
      <c r="B5" s="16">
        <v>1</v>
      </c>
      <c r="C5" s="80">
        <v>158727</v>
      </c>
      <c r="D5" s="145">
        <f>Мониторинг!I31</f>
        <v>92</v>
      </c>
      <c r="E5" s="145">
        <f>Мониторинг!J31</f>
        <v>3</v>
      </c>
      <c r="F5" s="20">
        <f t="shared" ref="F5:F68" si="0">IFERROR(E5/D5,0)</f>
        <v>3.2608695652173912E-2</v>
      </c>
      <c r="G5" s="6">
        <f>D5*C5</f>
        <v>14602884</v>
      </c>
      <c r="H5" s="6">
        <f>E5*C5</f>
        <v>476181</v>
      </c>
    </row>
    <row r="6" spans="1:8" ht="15" customHeight="1">
      <c r="A6" s="27"/>
      <c r="B6" s="16">
        <v>2</v>
      </c>
      <c r="C6" s="80">
        <v>241673</v>
      </c>
      <c r="D6" s="145">
        <f>Мониторинг!N31</f>
        <v>29</v>
      </c>
      <c r="E6" s="145">
        <f>Мониторинг!O31</f>
        <v>1</v>
      </c>
      <c r="F6" s="20">
        <f t="shared" si="0"/>
        <v>3.4482758620689655E-2</v>
      </c>
      <c r="G6" s="6">
        <f t="shared" ref="G6:G8" si="1">D6*C6</f>
        <v>7008517</v>
      </c>
      <c r="H6" s="6">
        <f t="shared" ref="H6:H8" si="2">E6*C6</f>
        <v>241673</v>
      </c>
    </row>
    <row r="7" spans="1:8" ht="15" customHeight="1">
      <c r="A7" s="27"/>
      <c r="B7" s="16">
        <v>3</v>
      </c>
      <c r="C7" s="80">
        <v>158077</v>
      </c>
      <c r="D7" s="145">
        <f>Мониторинг!S31</f>
        <v>5</v>
      </c>
      <c r="E7" s="145">
        <f>Мониторинг!T30</f>
        <v>0</v>
      </c>
      <c r="F7" s="20">
        <f t="shared" si="0"/>
        <v>0</v>
      </c>
      <c r="G7" s="6">
        <f t="shared" si="1"/>
        <v>790385</v>
      </c>
      <c r="H7" s="6">
        <f t="shared" si="2"/>
        <v>0</v>
      </c>
    </row>
    <row r="8" spans="1:8" ht="15" customHeight="1">
      <c r="A8" s="24"/>
      <c r="B8" s="16">
        <v>4</v>
      </c>
      <c r="C8" s="80">
        <v>277185</v>
      </c>
      <c r="D8" s="145">
        <f>Мониторинг!X31</f>
        <v>0</v>
      </c>
      <c r="E8" s="145">
        <f>Мониторинг!T31</f>
        <v>0</v>
      </c>
      <c r="F8" s="20">
        <f t="shared" si="0"/>
        <v>0</v>
      </c>
      <c r="G8" s="6">
        <f t="shared" si="1"/>
        <v>0</v>
      </c>
      <c r="H8" s="6">
        <f t="shared" si="2"/>
        <v>0</v>
      </c>
    </row>
    <row r="9" spans="1:8" ht="15" customHeight="1">
      <c r="A9" s="142" t="s">
        <v>6</v>
      </c>
      <c r="B9" s="142">
        <v>5</v>
      </c>
      <c r="C9" s="80">
        <v>164546</v>
      </c>
      <c r="D9" s="156">
        <f>Мониторинг!AG31</f>
        <v>21</v>
      </c>
      <c r="E9" s="156">
        <f>Мониторинг!AH31</f>
        <v>1</v>
      </c>
      <c r="F9" s="20">
        <f t="shared" si="0"/>
        <v>4.7619047619047616E-2</v>
      </c>
      <c r="G9" s="46">
        <f>C9*D9</f>
        <v>3455466</v>
      </c>
      <c r="H9" s="46">
        <f>C9*E9</f>
        <v>164546</v>
      </c>
    </row>
    <row r="10" spans="1:8" ht="15" customHeight="1">
      <c r="A10" s="193" t="s">
        <v>7</v>
      </c>
      <c r="B10" s="194"/>
      <c r="C10" s="80"/>
      <c r="D10" s="156">
        <f>SUM(D11:D12)</f>
        <v>60</v>
      </c>
      <c r="E10" s="156">
        <f>SUM(E11:E12)</f>
        <v>1</v>
      </c>
      <c r="F10" s="20">
        <f t="shared" si="0"/>
        <v>1.6666666666666666E-2</v>
      </c>
      <c r="G10" s="46">
        <f>SUM(G11:G12)</f>
        <v>11129580</v>
      </c>
      <c r="H10" s="46">
        <f>SUM(H11:H12)</f>
        <v>185493</v>
      </c>
    </row>
    <row r="11" spans="1:8" ht="15" customHeight="1">
      <c r="A11" s="193"/>
      <c r="B11" s="16">
        <v>6</v>
      </c>
      <c r="C11" s="80">
        <v>185493</v>
      </c>
      <c r="D11" s="145">
        <f>Мониторинг!AL31</f>
        <v>60</v>
      </c>
      <c r="E11" s="145">
        <f>Мониторинг!AM31</f>
        <v>1</v>
      </c>
      <c r="F11" s="20">
        <f t="shared" si="0"/>
        <v>1.6666666666666666E-2</v>
      </c>
      <c r="G11" s="6">
        <f>D11*C11</f>
        <v>11129580</v>
      </c>
      <c r="H11" s="6">
        <f t="shared" ref="H11:H12" si="3">E11*C11</f>
        <v>185493</v>
      </c>
    </row>
    <row r="12" spans="1:8" ht="15" customHeight="1">
      <c r="A12" s="193"/>
      <c r="B12" s="16">
        <v>7</v>
      </c>
      <c r="C12" s="80">
        <v>539242</v>
      </c>
      <c r="D12" s="145">
        <f>Мониторинг!AQ31</f>
        <v>0</v>
      </c>
      <c r="E12" s="145">
        <f>Мониторинг!AR31</f>
        <v>0</v>
      </c>
      <c r="F12" s="20">
        <f t="shared" si="0"/>
        <v>0</v>
      </c>
      <c r="G12" s="6">
        <f>D12*C12</f>
        <v>0</v>
      </c>
      <c r="H12" s="6">
        <f t="shared" si="3"/>
        <v>0</v>
      </c>
    </row>
    <row r="13" spans="1:8" ht="15" customHeight="1">
      <c r="A13" s="16" t="s">
        <v>8</v>
      </c>
      <c r="B13" s="16">
        <v>8</v>
      </c>
      <c r="C13" s="80">
        <v>327848</v>
      </c>
      <c r="D13" s="156">
        <f>Мониторинг!AZ31</f>
        <v>7</v>
      </c>
      <c r="E13" s="156">
        <f>Мониторинг!BA31</f>
        <v>0</v>
      </c>
      <c r="F13" s="20">
        <f t="shared" si="0"/>
        <v>0</v>
      </c>
      <c r="G13" s="46">
        <f>D13*C13</f>
        <v>2294936</v>
      </c>
      <c r="H13" s="46">
        <f>E13*D13</f>
        <v>0</v>
      </c>
    </row>
    <row r="14" spans="1:8" ht="15" customHeight="1">
      <c r="A14" s="16" t="s">
        <v>9</v>
      </c>
      <c r="B14" s="16">
        <v>9</v>
      </c>
      <c r="C14" s="80">
        <v>125714</v>
      </c>
      <c r="D14" s="156">
        <f>Мониторинг!BE31</f>
        <v>40</v>
      </c>
      <c r="E14" s="156">
        <f>Мониторинг!BF31</f>
        <v>0</v>
      </c>
      <c r="F14" s="20">
        <f t="shared" si="0"/>
        <v>0</v>
      </c>
      <c r="G14" s="46">
        <f>D14*C14</f>
        <v>5028560</v>
      </c>
      <c r="H14" s="46">
        <f>E14*C14</f>
        <v>0</v>
      </c>
    </row>
    <row r="15" spans="1:8" ht="15" customHeight="1">
      <c r="A15" s="261" t="s">
        <v>10</v>
      </c>
      <c r="B15" s="262"/>
      <c r="C15" s="80"/>
      <c r="D15" s="156">
        <f>SUM(D16:D17)</f>
        <v>102</v>
      </c>
      <c r="E15" s="156">
        <f>SUM(E16:E17)</f>
        <v>2</v>
      </c>
      <c r="F15" s="20">
        <f t="shared" si="0"/>
        <v>1.9607843137254902E-2</v>
      </c>
      <c r="G15" s="46">
        <f>SUM(G16:G17)</f>
        <v>98622576</v>
      </c>
      <c r="H15" s="46">
        <f>SUM(H16:H17)</f>
        <v>2606076</v>
      </c>
    </row>
    <row r="16" spans="1:8" ht="15" customHeight="1">
      <c r="A16" s="23"/>
      <c r="B16" s="16">
        <v>10</v>
      </c>
      <c r="C16" s="80">
        <v>668088</v>
      </c>
      <c r="D16" s="144">
        <f>Мониторинг!BJ31</f>
        <v>78</v>
      </c>
      <c r="E16" s="144">
        <f>Мониторинг!BK31</f>
        <v>1</v>
      </c>
      <c r="F16" s="20">
        <f t="shared" si="0"/>
        <v>1.282051282051282E-2</v>
      </c>
      <c r="G16" s="6">
        <f>D16*C16</f>
        <v>52110864</v>
      </c>
      <c r="H16" s="6">
        <f>E16*C16</f>
        <v>668088</v>
      </c>
    </row>
    <row r="17" spans="1:8" ht="15" customHeight="1">
      <c r="A17" s="24"/>
      <c r="B17" s="16">
        <v>11</v>
      </c>
      <c r="C17" s="80">
        <v>1937988</v>
      </c>
      <c r="D17" s="144">
        <f>Мониторинг!BO31</f>
        <v>24</v>
      </c>
      <c r="E17" s="144">
        <f>Мониторинг!BP31</f>
        <v>1</v>
      </c>
      <c r="F17" s="20">
        <f t="shared" si="0"/>
        <v>4.1666666666666664E-2</v>
      </c>
      <c r="G17" s="6">
        <f>D17*C17</f>
        <v>46511712</v>
      </c>
      <c r="H17" s="6">
        <f>E17*C17</f>
        <v>1937988</v>
      </c>
    </row>
    <row r="18" spans="1:8" ht="15" customHeight="1">
      <c r="A18" s="261" t="s">
        <v>11</v>
      </c>
      <c r="B18" s="262"/>
      <c r="C18" s="80"/>
      <c r="D18" s="156">
        <f>SUM(D19:D24)</f>
        <v>503</v>
      </c>
      <c r="E18" s="156">
        <f>SUM(E19:E24)</f>
        <v>8</v>
      </c>
      <c r="F18" s="20">
        <f t="shared" si="0"/>
        <v>1.5904572564612324E-2</v>
      </c>
      <c r="G18" s="46">
        <f>SUM(G19:G24)</f>
        <v>137017093</v>
      </c>
      <c r="H18" s="46">
        <f>SUM(H19:H24)</f>
        <v>2424136</v>
      </c>
    </row>
    <row r="19" spans="1:8" ht="15" customHeight="1">
      <c r="A19" s="23"/>
      <c r="B19" s="16">
        <v>12</v>
      </c>
      <c r="C19" s="80">
        <v>200037</v>
      </c>
      <c r="D19" s="145">
        <f>Мониторинг!BX31</f>
        <v>252</v>
      </c>
      <c r="E19" s="145">
        <f>Мониторинг!BY31</f>
        <v>3</v>
      </c>
      <c r="F19" s="20">
        <f t="shared" si="0"/>
        <v>1.1904761904761904E-2</v>
      </c>
      <c r="G19" s="6">
        <f t="shared" ref="G19:G24" si="4">D19*C19</f>
        <v>50409324</v>
      </c>
      <c r="H19" s="6">
        <f t="shared" ref="H19:H24" si="5">E19*C19</f>
        <v>600111</v>
      </c>
    </row>
    <row r="20" spans="1:8" ht="15" customHeight="1">
      <c r="A20" s="25"/>
      <c r="B20" s="26">
        <v>13</v>
      </c>
      <c r="C20" s="80">
        <v>305214</v>
      </c>
      <c r="D20" s="145">
        <f>Мониторинг!CC31</f>
        <v>0</v>
      </c>
      <c r="E20" s="145">
        <f>Мониторинг!CD31</f>
        <v>0</v>
      </c>
      <c r="F20" s="20">
        <f t="shared" si="0"/>
        <v>0</v>
      </c>
      <c r="G20" s="6">
        <f t="shared" si="4"/>
        <v>0</v>
      </c>
      <c r="H20" s="6">
        <f t="shared" si="5"/>
        <v>0</v>
      </c>
    </row>
    <row r="21" spans="1:8" ht="15" customHeight="1">
      <c r="A21" s="25"/>
      <c r="B21" s="26">
        <v>14</v>
      </c>
      <c r="C21" s="80">
        <v>195175</v>
      </c>
      <c r="D21" s="145">
        <f>Мониторинг!CH31</f>
        <v>15</v>
      </c>
      <c r="E21" s="145">
        <f>Мониторинг!CI31</f>
        <v>0</v>
      </c>
      <c r="F21" s="20">
        <f t="shared" si="0"/>
        <v>0</v>
      </c>
      <c r="G21" s="6">
        <f t="shared" si="4"/>
        <v>2927625</v>
      </c>
      <c r="H21" s="6">
        <f t="shared" si="5"/>
        <v>0</v>
      </c>
    </row>
    <row r="22" spans="1:8" ht="15" customHeight="1">
      <c r="A22" s="25"/>
      <c r="B22" s="26">
        <v>15</v>
      </c>
      <c r="C22" s="80">
        <v>280339</v>
      </c>
      <c r="D22" s="145">
        <f>Мониторинг!CM31</f>
        <v>33</v>
      </c>
      <c r="E22" s="145">
        <f>Мониторинг!CN31</f>
        <v>0</v>
      </c>
      <c r="F22" s="20">
        <f t="shared" si="0"/>
        <v>0</v>
      </c>
      <c r="G22" s="6">
        <f t="shared" si="4"/>
        <v>9251187</v>
      </c>
      <c r="H22" s="6">
        <f t="shared" si="5"/>
        <v>0</v>
      </c>
    </row>
    <row r="23" spans="1:8" ht="15" customHeight="1">
      <c r="A23" s="25"/>
      <c r="B23" s="26">
        <v>16</v>
      </c>
      <c r="C23" s="80">
        <v>364805</v>
      </c>
      <c r="D23" s="145">
        <f>Мониторинг!CR31</f>
        <v>200</v>
      </c>
      <c r="E23" s="145">
        <f>Мониторинг!CS31</f>
        <v>5</v>
      </c>
      <c r="F23" s="20">
        <f t="shared" si="0"/>
        <v>2.5000000000000001E-2</v>
      </c>
      <c r="G23" s="6">
        <f t="shared" si="4"/>
        <v>72961000</v>
      </c>
      <c r="H23" s="6">
        <f t="shared" si="5"/>
        <v>1824025</v>
      </c>
    </row>
    <row r="24" spans="1:8" ht="15" customHeight="1">
      <c r="A24" s="24"/>
      <c r="B24" s="16">
        <v>17</v>
      </c>
      <c r="C24" s="80">
        <v>489319</v>
      </c>
      <c r="D24" s="145">
        <f>Мониторинг!CW31</f>
        <v>3</v>
      </c>
      <c r="E24" s="145">
        <f>Мониторинг!CX31</f>
        <v>0</v>
      </c>
      <c r="F24" s="20">
        <f t="shared" si="0"/>
        <v>0</v>
      </c>
      <c r="G24" s="6">
        <f t="shared" si="4"/>
        <v>1467957</v>
      </c>
      <c r="H24" s="6">
        <f t="shared" si="5"/>
        <v>0</v>
      </c>
    </row>
    <row r="25" spans="1:8" ht="15" customHeight="1">
      <c r="A25" s="261" t="s">
        <v>12</v>
      </c>
      <c r="B25" s="262"/>
      <c r="C25" s="80"/>
      <c r="D25" s="156">
        <f>SUM(D26:D27)</f>
        <v>240</v>
      </c>
      <c r="E25" s="156">
        <f>SUM(E26:E27)</f>
        <v>6</v>
      </c>
      <c r="F25" s="20">
        <f t="shared" si="0"/>
        <v>2.5000000000000001E-2</v>
      </c>
      <c r="G25" s="46">
        <f>SUM(G26:G27)</f>
        <v>84931200</v>
      </c>
      <c r="H25" s="46">
        <f>SUM(H26:H27)</f>
        <v>2163234</v>
      </c>
    </row>
    <row r="26" spans="1:8" ht="15" customHeight="1">
      <c r="A26" s="23"/>
      <c r="B26" s="16">
        <v>18</v>
      </c>
      <c r="C26" s="80">
        <v>307267</v>
      </c>
      <c r="D26" s="145">
        <f>Мониторинг!DF31</f>
        <v>205</v>
      </c>
      <c r="E26" s="145">
        <f>Мониторинг!DG31</f>
        <v>5</v>
      </c>
      <c r="F26" s="20">
        <f t="shared" si="0"/>
        <v>2.4390243902439025E-2</v>
      </c>
      <c r="G26" s="6">
        <f>D26*C26</f>
        <v>62989735</v>
      </c>
      <c r="H26" s="6">
        <f>E26*C26</f>
        <v>1536335</v>
      </c>
    </row>
    <row r="27" spans="1:8" ht="15" customHeight="1">
      <c r="A27" s="24"/>
      <c r="B27" s="16">
        <v>19</v>
      </c>
      <c r="C27" s="80">
        <v>626899</v>
      </c>
      <c r="D27" s="145">
        <f>Мониторинг!DK31</f>
        <v>35</v>
      </c>
      <c r="E27" s="145">
        <f>Мониторинг!DL31</f>
        <v>1</v>
      </c>
      <c r="F27" s="20">
        <f t="shared" si="0"/>
        <v>2.8571428571428571E-2</v>
      </c>
      <c r="G27" s="6">
        <f>D27*C27</f>
        <v>21941465</v>
      </c>
      <c r="H27" s="6">
        <f>E27*C27</f>
        <v>626899</v>
      </c>
    </row>
    <row r="28" spans="1:8" ht="15" customHeight="1">
      <c r="A28" s="261" t="s">
        <v>13</v>
      </c>
      <c r="B28" s="262"/>
      <c r="C28" s="80"/>
      <c r="D28" s="156">
        <f>SUM(D29:D35)</f>
        <v>926</v>
      </c>
      <c r="E28" s="156">
        <f>SUM(E29:E35)</f>
        <v>28</v>
      </c>
      <c r="F28" s="20">
        <f t="shared" si="0"/>
        <v>3.0237580993520519E-2</v>
      </c>
      <c r="G28" s="46">
        <f>SUM(G29:G35)</f>
        <v>195506997</v>
      </c>
      <c r="H28" s="46">
        <f>SUM(H29:H35)</f>
        <v>5753529</v>
      </c>
    </row>
    <row r="29" spans="1:8" ht="15" customHeight="1">
      <c r="A29" s="23"/>
      <c r="B29" s="16">
        <v>20</v>
      </c>
      <c r="C29" s="80">
        <v>234037</v>
      </c>
      <c r="D29" s="145">
        <f>Мониторинг!DT31</f>
        <v>511</v>
      </c>
      <c r="E29" s="145">
        <f>Мониторинг!DU31</f>
        <v>18</v>
      </c>
      <c r="F29" s="20">
        <f t="shared" si="0"/>
        <v>3.5225048923679059E-2</v>
      </c>
      <c r="G29" s="6">
        <f t="shared" ref="G29:G35" si="6">D29*C29</f>
        <v>119592907</v>
      </c>
      <c r="H29" s="6">
        <f t="shared" ref="H29:H35" si="7">E29*C29</f>
        <v>4212666</v>
      </c>
    </row>
    <row r="30" spans="1:8" ht="15" customHeight="1">
      <c r="A30" s="27"/>
      <c r="B30" s="16">
        <v>21</v>
      </c>
      <c r="C30" s="80">
        <v>125186</v>
      </c>
      <c r="D30" s="145">
        <f>Мониторинг!DY31</f>
        <v>35</v>
      </c>
      <c r="E30" s="145">
        <f>Мониторинг!DZ31</f>
        <v>3</v>
      </c>
      <c r="F30" s="20">
        <f t="shared" si="0"/>
        <v>8.5714285714285715E-2</v>
      </c>
      <c r="G30" s="6">
        <f t="shared" si="6"/>
        <v>4381510</v>
      </c>
      <c r="H30" s="6">
        <f t="shared" si="7"/>
        <v>375558</v>
      </c>
    </row>
    <row r="31" spans="1:8" ht="15" customHeight="1">
      <c r="A31" s="27"/>
      <c r="B31" s="16">
        <v>22</v>
      </c>
      <c r="C31" s="80">
        <v>168010</v>
      </c>
      <c r="D31" s="145">
        <f>Мониторинг!ED31</f>
        <v>80</v>
      </c>
      <c r="E31" s="145">
        <f>Мониторинг!EE31</f>
        <v>4</v>
      </c>
      <c r="F31" s="20">
        <f t="shared" si="0"/>
        <v>0.05</v>
      </c>
      <c r="G31" s="6">
        <f t="shared" si="6"/>
        <v>13440800</v>
      </c>
      <c r="H31" s="6">
        <f t="shared" si="7"/>
        <v>672040</v>
      </c>
    </row>
    <row r="32" spans="1:8" ht="15" customHeight="1">
      <c r="A32" s="27"/>
      <c r="B32" s="16">
        <v>23</v>
      </c>
      <c r="C32" s="80">
        <v>475359</v>
      </c>
      <c r="D32" s="145">
        <f>Мониторинг!EI31</f>
        <v>0</v>
      </c>
      <c r="E32" s="145">
        <f>Мониторинг!EJ31</f>
        <v>0</v>
      </c>
      <c r="F32" s="20">
        <f t="shared" si="0"/>
        <v>0</v>
      </c>
      <c r="G32" s="6">
        <f t="shared" si="6"/>
        <v>0</v>
      </c>
      <c r="H32" s="6">
        <f t="shared" si="7"/>
        <v>0</v>
      </c>
    </row>
    <row r="33" spans="1:8" ht="15" customHeight="1">
      <c r="A33" s="27"/>
      <c r="B33" s="16">
        <v>24</v>
      </c>
      <c r="C33" s="80">
        <v>89311</v>
      </c>
      <c r="D33" s="145">
        <f>Мониторинг!EN31</f>
        <v>40</v>
      </c>
      <c r="E33" s="145">
        <f>Мониторинг!EO31</f>
        <v>1</v>
      </c>
      <c r="F33" s="20">
        <f t="shared" si="0"/>
        <v>2.5000000000000001E-2</v>
      </c>
      <c r="G33" s="6">
        <f t="shared" si="6"/>
        <v>3572440</v>
      </c>
      <c r="H33" s="6">
        <f t="shared" si="7"/>
        <v>89311</v>
      </c>
    </row>
    <row r="34" spans="1:8" ht="15" customHeight="1">
      <c r="A34" s="27"/>
      <c r="B34" s="16">
        <v>25</v>
      </c>
      <c r="C34" s="80">
        <v>201977</v>
      </c>
      <c r="D34" s="145">
        <f>Мониторинг!ES31</f>
        <v>230</v>
      </c>
      <c r="E34" s="145">
        <f>Мониторинг!ET31</f>
        <v>2</v>
      </c>
      <c r="F34" s="20">
        <f t="shared" si="0"/>
        <v>8.6956521739130436E-3</v>
      </c>
      <c r="G34" s="6">
        <f t="shared" si="6"/>
        <v>46454710</v>
      </c>
      <c r="H34" s="6">
        <f t="shared" si="7"/>
        <v>403954</v>
      </c>
    </row>
    <row r="35" spans="1:8" ht="15" customHeight="1">
      <c r="A35" s="24"/>
      <c r="B35" s="16">
        <v>26</v>
      </c>
      <c r="C35" s="80">
        <v>268821</v>
      </c>
      <c r="D35" s="145">
        <f>Мониторинг!EX31</f>
        <v>30</v>
      </c>
      <c r="E35" s="145">
        <f>Мониторинг!EY31</f>
        <v>0</v>
      </c>
      <c r="F35" s="20">
        <f t="shared" si="0"/>
        <v>0</v>
      </c>
      <c r="G35" s="6">
        <f t="shared" si="6"/>
        <v>8064630</v>
      </c>
      <c r="H35" s="6">
        <f t="shared" si="7"/>
        <v>0</v>
      </c>
    </row>
    <row r="36" spans="1:8" ht="15" customHeight="1">
      <c r="A36" s="261" t="s">
        <v>14</v>
      </c>
      <c r="B36" s="262"/>
      <c r="C36" s="80"/>
      <c r="D36" s="157">
        <f>SUM(D37:D39)</f>
        <v>50</v>
      </c>
      <c r="E36" s="157">
        <f>SUM(E37:E39)</f>
        <v>4</v>
      </c>
      <c r="F36" s="20">
        <f t="shared" si="0"/>
        <v>0.08</v>
      </c>
      <c r="G36" s="46">
        <f>SUM(G37:G39)</f>
        <v>6469653</v>
      </c>
      <c r="H36" s="46">
        <f>SUM(H37:H39)</f>
        <v>524362</v>
      </c>
    </row>
    <row r="37" spans="1:8" ht="15" customHeight="1">
      <c r="A37" s="23"/>
      <c r="B37" s="16">
        <v>27</v>
      </c>
      <c r="C37" s="80">
        <v>140232</v>
      </c>
      <c r="D37" s="143">
        <f>Мониторинг!FG31</f>
        <v>31</v>
      </c>
      <c r="E37" s="143">
        <f>Мониторинг!FH31</f>
        <v>2</v>
      </c>
      <c r="F37" s="20">
        <f t="shared" si="0"/>
        <v>6.4516129032258063E-2</v>
      </c>
      <c r="G37" s="6">
        <f>D37*C37</f>
        <v>4347192</v>
      </c>
      <c r="H37" s="6">
        <f>E37*C37</f>
        <v>280464</v>
      </c>
    </row>
    <row r="38" spans="1:8" ht="15" customHeight="1">
      <c r="A38" s="27"/>
      <c r="B38" s="16">
        <v>28</v>
      </c>
      <c r="C38" s="80">
        <v>83035</v>
      </c>
      <c r="D38" s="143">
        <f>Мониторинг!FL31</f>
        <v>12</v>
      </c>
      <c r="E38" s="143">
        <f>Мониторинг!FM31</f>
        <v>1</v>
      </c>
      <c r="F38" s="20">
        <f t="shared" si="0"/>
        <v>8.3333333333333329E-2</v>
      </c>
      <c r="G38" s="6">
        <f t="shared" ref="G38:G39" si="8">D38*C38</f>
        <v>996420</v>
      </c>
      <c r="H38" s="6">
        <f t="shared" ref="H38:H39" si="9">E38*C38</f>
        <v>83035</v>
      </c>
    </row>
    <row r="39" spans="1:8" ht="15" customHeight="1">
      <c r="A39" s="24"/>
      <c r="B39" s="16">
        <v>29</v>
      </c>
      <c r="C39" s="80">
        <v>160863</v>
      </c>
      <c r="D39" s="143">
        <f>Мониторинг!FQ31</f>
        <v>7</v>
      </c>
      <c r="E39" s="143">
        <f>Мониторинг!FR31</f>
        <v>1</v>
      </c>
      <c r="F39" s="20">
        <f t="shared" si="0"/>
        <v>0.14285714285714285</v>
      </c>
      <c r="G39" s="6">
        <f t="shared" si="8"/>
        <v>1126041</v>
      </c>
      <c r="H39" s="6">
        <f t="shared" si="9"/>
        <v>160863</v>
      </c>
    </row>
    <row r="40" spans="1:8" ht="15" customHeight="1">
      <c r="A40" s="261" t="s">
        <v>15</v>
      </c>
      <c r="B40" s="262"/>
      <c r="C40" s="80"/>
      <c r="D40" s="157">
        <f>SUM(D41:D44)</f>
        <v>500</v>
      </c>
      <c r="E40" s="157">
        <f>SUM(E41:E44)</f>
        <v>41</v>
      </c>
      <c r="F40" s="20">
        <f t="shared" si="0"/>
        <v>8.2000000000000003E-2</v>
      </c>
      <c r="G40" s="46">
        <f>SUM(G41:G44)</f>
        <v>37656000</v>
      </c>
      <c r="H40" s="46">
        <f>SUM(H41:H44)</f>
        <v>3087792</v>
      </c>
    </row>
    <row r="41" spans="1:8" ht="15" customHeight="1">
      <c r="A41" s="23"/>
      <c r="B41" s="16">
        <v>30</v>
      </c>
      <c r="C41" s="80">
        <v>75312</v>
      </c>
      <c r="D41" s="143">
        <f>Мониторинг!FZ31</f>
        <v>500</v>
      </c>
      <c r="E41" s="143">
        <f>Мониторинг!GA31</f>
        <v>41</v>
      </c>
      <c r="F41" s="20">
        <f t="shared" si="0"/>
        <v>8.2000000000000003E-2</v>
      </c>
      <c r="G41" s="6">
        <f t="shared" ref="G41:G43" si="10">D41*C41</f>
        <v>37656000</v>
      </c>
      <c r="H41" s="6">
        <f t="shared" ref="H41:H43" si="11">E41*C41</f>
        <v>3087792</v>
      </c>
    </row>
    <row r="42" spans="1:8" ht="15" customHeight="1">
      <c r="A42" s="27"/>
      <c r="B42" s="16">
        <v>31</v>
      </c>
      <c r="C42" s="80">
        <v>109406</v>
      </c>
      <c r="D42" s="143">
        <f>Мониторинг!GE31</f>
        <v>0</v>
      </c>
      <c r="E42" s="143">
        <f>Мониторинг!GF31</f>
        <v>0</v>
      </c>
      <c r="F42" s="20">
        <f t="shared" si="0"/>
        <v>0</v>
      </c>
      <c r="G42" s="6">
        <f t="shared" si="10"/>
        <v>0</v>
      </c>
      <c r="H42" s="6">
        <f t="shared" si="11"/>
        <v>0</v>
      </c>
    </row>
    <row r="43" spans="1:8" ht="15" customHeight="1">
      <c r="A43" s="27"/>
      <c r="B43" s="16">
        <v>32</v>
      </c>
      <c r="C43" s="80">
        <v>107504</v>
      </c>
      <c r="D43" s="143">
        <f>Мониторинг!GJ31</f>
        <v>0</v>
      </c>
      <c r="E43" s="143">
        <f>Мониторинг!GK31</f>
        <v>0</v>
      </c>
      <c r="F43" s="20">
        <f t="shared" si="0"/>
        <v>0</v>
      </c>
      <c r="G43" s="6">
        <f t="shared" si="10"/>
        <v>0</v>
      </c>
      <c r="H43" s="6">
        <f t="shared" si="11"/>
        <v>0</v>
      </c>
    </row>
    <row r="44" spans="1:8" ht="15" customHeight="1">
      <c r="A44" s="24"/>
      <c r="B44" s="16">
        <v>33</v>
      </c>
      <c r="C44" s="80">
        <v>148560</v>
      </c>
      <c r="D44" s="143">
        <f>Мониторинг!GO31</f>
        <v>0</v>
      </c>
      <c r="E44" s="143"/>
      <c r="F44" s="20">
        <f t="shared" si="0"/>
        <v>0</v>
      </c>
      <c r="G44" s="6">
        <f t="shared" ref="G44" si="12">D44*C44</f>
        <v>0</v>
      </c>
      <c r="H44" s="6">
        <f t="shared" ref="H44" si="13">E44*C44</f>
        <v>0</v>
      </c>
    </row>
    <row r="45" spans="1:8" ht="15" customHeight="1">
      <c r="A45" s="261" t="s">
        <v>16</v>
      </c>
      <c r="B45" s="262"/>
      <c r="C45" s="80"/>
      <c r="D45" s="157">
        <f>SUM(D46:D53)</f>
        <v>275</v>
      </c>
      <c r="E45" s="157">
        <f>SUM(E46:E53)</f>
        <v>5</v>
      </c>
      <c r="F45" s="20">
        <f t="shared" si="0"/>
        <v>1.8181818181818181E-2</v>
      </c>
      <c r="G45" s="46">
        <f>SUM(G46:G53)</f>
        <v>45494085</v>
      </c>
      <c r="H45" s="46">
        <f>SUM(H46:H53)</f>
        <v>1047100</v>
      </c>
    </row>
    <row r="46" spans="1:8" ht="15" customHeight="1">
      <c r="A46" s="23"/>
      <c r="B46" s="16">
        <v>34</v>
      </c>
      <c r="C46" s="80">
        <v>103417</v>
      </c>
      <c r="D46" s="143">
        <f>Мониторинг!GX31</f>
        <v>0</v>
      </c>
      <c r="E46" s="143">
        <f>Мониторинг!GY31</f>
        <v>0</v>
      </c>
      <c r="F46" s="20">
        <f t="shared" si="0"/>
        <v>0</v>
      </c>
      <c r="G46" s="6">
        <f t="shared" ref="G46:G50" si="14">D46*C46</f>
        <v>0</v>
      </c>
      <c r="H46" s="6">
        <f t="shared" ref="H46:H50" si="15">E46*C46</f>
        <v>0</v>
      </c>
    </row>
    <row r="47" spans="1:8" ht="15" customHeight="1">
      <c r="A47" s="27"/>
      <c r="B47" s="16">
        <v>35</v>
      </c>
      <c r="C47" s="80">
        <v>212405</v>
      </c>
      <c r="D47" s="143">
        <f>Мониторинг!HC31</f>
        <v>20</v>
      </c>
      <c r="E47" s="143">
        <f>Мониторинг!HD31</f>
        <v>0</v>
      </c>
      <c r="F47" s="20">
        <f t="shared" si="0"/>
        <v>0</v>
      </c>
      <c r="G47" s="6">
        <f t="shared" si="14"/>
        <v>4248100</v>
      </c>
      <c r="H47" s="6">
        <f t="shared" si="15"/>
        <v>0</v>
      </c>
    </row>
    <row r="48" spans="1:8" ht="15" customHeight="1">
      <c r="A48" s="27"/>
      <c r="B48" s="16">
        <v>36</v>
      </c>
      <c r="C48" s="80">
        <v>122578</v>
      </c>
      <c r="D48" s="143">
        <f>Мониторинг!HH31</f>
        <v>20</v>
      </c>
      <c r="E48" s="143">
        <f>Мониторинг!HI31</f>
        <v>0</v>
      </c>
      <c r="F48" s="20">
        <f t="shared" si="0"/>
        <v>0</v>
      </c>
      <c r="G48" s="6">
        <f t="shared" si="14"/>
        <v>2451560</v>
      </c>
      <c r="H48" s="6">
        <f t="shared" si="15"/>
        <v>0</v>
      </c>
    </row>
    <row r="49" spans="1:8" ht="15" customHeight="1">
      <c r="A49" s="27"/>
      <c r="B49" s="16">
        <v>37</v>
      </c>
      <c r="C49" s="80">
        <v>210613</v>
      </c>
      <c r="D49" s="143">
        <f>Мониторинг!HM31</f>
        <v>95</v>
      </c>
      <c r="E49" s="143">
        <f>Мониторинг!HN31</f>
        <v>0</v>
      </c>
      <c r="F49" s="20">
        <f t="shared" si="0"/>
        <v>0</v>
      </c>
      <c r="G49" s="6">
        <f t="shared" si="14"/>
        <v>20008235</v>
      </c>
      <c r="H49" s="6">
        <f t="shared" si="15"/>
        <v>0</v>
      </c>
    </row>
    <row r="50" spans="1:8" ht="15" customHeight="1">
      <c r="A50" s="27"/>
      <c r="B50" s="16">
        <v>38</v>
      </c>
      <c r="C50" s="80">
        <v>209420</v>
      </c>
      <c r="D50" s="143">
        <f>Мониторинг!HR31</f>
        <v>50</v>
      </c>
      <c r="E50" s="143">
        <f>Мониторинг!HS31</f>
        <v>5</v>
      </c>
      <c r="F50" s="20">
        <f t="shared" si="0"/>
        <v>0.1</v>
      </c>
      <c r="G50" s="6">
        <f t="shared" si="14"/>
        <v>10471000</v>
      </c>
      <c r="H50" s="6">
        <f t="shared" si="15"/>
        <v>1047100</v>
      </c>
    </row>
    <row r="51" spans="1:8" ht="15" customHeight="1">
      <c r="A51" s="27"/>
      <c r="B51" s="16">
        <v>39</v>
      </c>
      <c r="C51" s="80">
        <v>92391</v>
      </c>
      <c r="D51" s="143">
        <f>Мониторинг!HW31</f>
        <v>90</v>
      </c>
      <c r="E51" s="143">
        <f>Мониторинг!HX31</f>
        <v>0</v>
      </c>
      <c r="F51" s="20">
        <f t="shared" si="0"/>
        <v>0</v>
      </c>
      <c r="G51" s="6">
        <f t="shared" ref="G51:G53" si="16">D51*C51</f>
        <v>8315190</v>
      </c>
      <c r="H51" s="6">
        <f t="shared" ref="H51:H53" si="17">E51*C51</f>
        <v>0</v>
      </c>
    </row>
    <row r="52" spans="1:8" ht="15" customHeight="1">
      <c r="A52" s="27"/>
      <c r="B52" s="16">
        <v>40</v>
      </c>
      <c r="C52" s="80">
        <v>203100</v>
      </c>
      <c r="D52" s="143">
        <f>Мониторинг!IB31</f>
        <v>0</v>
      </c>
      <c r="E52" s="143">
        <f>Мониторинг!IC31</f>
        <v>0</v>
      </c>
      <c r="F52" s="20">
        <f t="shared" si="0"/>
        <v>0</v>
      </c>
      <c r="G52" s="6">
        <f t="shared" si="16"/>
        <v>0</v>
      </c>
      <c r="H52" s="6">
        <f t="shared" si="17"/>
        <v>0</v>
      </c>
    </row>
    <row r="53" spans="1:8" ht="15" customHeight="1">
      <c r="A53" s="27"/>
      <c r="B53" s="16">
        <v>41</v>
      </c>
      <c r="C53" s="80">
        <v>271190</v>
      </c>
      <c r="D53" s="143">
        <f>Мониторинг!IG31</f>
        <v>0</v>
      </c>
      <c r="E53" s="143">
        <f>Мониторинг!IH31</f>
        <v>0</v>
      </c>
      <c r="F53" s="20">
        <f t="shared" si="0"/>
        <v>0</v>
      </c>
      <c r="G53" s="6">
        <f t="shared" si="16"/>
        <v>0</v>
      </c>
      <c r="H53" s="6">
        <f t="shared" si="17"/>
        <v>0</v>
      </c>
    </row>
    <row r="54" spans="1:8" ht="15" customHeight="1">
      <c r="A54" s="16" t="s">
        <v>17</v>
      </c>
      <c r="B54" s="16">
        <v>42</v>
      </c>
      <c r="C54" s="80">
        <v>164370</v>
      </c>
      <c r="D54" s="157">
        <f>Мониторинг!IP31</f>
        <v>105</v>
      </c>
      <c r="E54" s="157">
        <f>Мониторинг!IQ31</f>
        <v>1</v>
      </c>
      <c r="F54" s="20">
        <f t="shared" si="0"/>
        <v>9.5238095238095247E-3</v>
      </c>
      <c r="G54" s="46">
        <f>D54*C54</f>
        <v>17258850</v>
      </c>
      <c r="H54" s="46">
        <f>E54*C54</f>
        <v>164370</v>
      </c>
    </row>
    <row r="55" spans="1:8" ht="15" customHeight="1">
      <c r="A55" s="261" t="s">
        <v>18</v>
      </c>
      <c r="B55" s="262"/>
      <c r="C55" s="80"/>
      <c r="D55" s="157">
        <f>SUM(D56:D77)</f>
        <v>9383</v>
      </c>
      <c r="E55" s="157">
        <f>SUM(E56:E77)</f>
        <v>625</v>
      </c>
      <c r="F55" s="20">
        <f t="shared" si="0"/>
        <v>6.6609826281573054E-2</v>
      </c>
      <c r="G55" s="46">
        <f>SUM(G56:G77)</f>
        <v>1995742486</v>
      </c>
      <c r="H55" s="46">
        <f>SUM(H56:H77)</f>
        <v>127478094</v>
      </c>
    </row>
    <row r="56" spans="1:8" ht="15" customHeight="1">
      <c r="A56" s="23"/>
      <c r="B56" s="16">
        <v>43</v>
      </c>
      <c r="C56" s="80">
        <v>199124</v>
      </c>
      <c r="D56" s="143">
        <f>Мониторинг!IU31</f>
        <v>1632</v>
      </c>
      <c r="E56" s="143">
        <f>Мониторинг!IV31</f>
        <v>159</v>
      </c>
      <c r="F56" s="20">
        <f t="shared" si="0"/>
        <v>9.7426470588235295E-2</v>
      </c>
      <c r="G56" s="6">
        <f t="shared" ref="G56:G68" si="18">D56*C56</f>
        <v>324970368</v>
      </c>
      <c r="H56" s="6">
        <f t="shared" ref="H56:H68" si="19">E56*C56</f>
        <v>31660716</v>
      </c>
    </row>
    <row r="57" spans="1:8" ht="15" customHeight="1">
      <c r="A57" s="27"/>
      <c r="B57" s="16">
        <v>44</v>
      </c>
      <c r="C57" s="80">
        <v>230121</v>
      </c>
      <c r="D57" s="143">
        <f>Мониторинг!IZ31</f>
        <v>770</v>
      </c>
      <c r="E57" s="143">
        <f>Мониторинг!JA31</f>
        <v>55</v>
      </c>
      <c r="F57" s="20">
        <f t="shared" si="0"/>
        <v>7.1428571428571425E-2</v>
      </c>
      <c r="G57" s="6">
        <f t="shared" si="18"/>
        <v>177193170</v>
      </c>
      <c r="H57" s="6">
        <f t="shared" si="19"/>
        <v>12656655</v>
      </c>
    </row>
    <row r="58" spans="1:8" ht="15" customHeight="1">
      <c r="A58" s="27"/>
      <c r="B58" s="16">
        <v>45</v>
      </c>
      <c r="C58" s="80">
        <v>260837</v>
      </c>
      <c r="D58" s="143">
        <f>Мониторинг!JE31</f>
        <v>232</v>
      </c>
      <c r="E58" s="143">
        <f>Мониторинг!JF31</f>
        <v>21</v>
      </c>
      <c r="F58" s="20">
        <f t="shared" si="0"/>
        <v>9.0517241379310345E-2</v>
      </c>
      <c r="G58" s="6">
        <f t="shared" si="18"/>
        <v>60514184</v>
      </c>
      <c r="H58" s="6">
        <f t="shared" si="19"/>
        <v>5477577</v>
      </c>
    </row>
    <row r="59" spans="1:8" ht="15" customHeight="1">
      <c r="A59" s="27"/>
      <c r="B59" s="16">
        <v>46</v>
      </c>
      <c r="C59" s="80">
        <v>147972</v>
      </c>
      <c r="D59" s="143">
        <f>Мониторинг!JJ31</f>
        <v>1834</v>
      </c>
      <c r="E59" s="143">
        <f>Мониторинг!JK31</f>
        <v>132</v>
      </c>
      <c r="F59" s="20">
        <f t="shared" si="0"/>
        <v>7.1973827699018542E-2</v>
      </c>
      <c r="G59" s="6">
        <f t="shared" si="18"/>
        <v>271380648</v>
      </c>
      <c r="H59" s="6">
        <f t="shared" si="19"/>
        <v>19532304</v>
      </c>
    </row>
    <row r="60" spans="1:8" ht="15" customHeight="1">
      <c r="A60" s="27"/>
      <c r="B60" s="16">
        <v>47</v>
      </c>
      <c r="C60" s="80">
        <v>179013</v>
      </c>
      <c r="D60" s="143">
        <f>Мониторинг!JO31</f>
        <v>840</v>
      </c>
      <c r="E60" s="143">
        <f>Мониторинг!JP31</f>
        <v>59</v>
      </c>
      <c r="F60" s="20">
        <f t="shared" si="0"/>
        <v>7.0238095238095238E-2</v>
      </c>
      <c r="G60" s="6">
        <f t="shared" si="18"/>
        <v>150370920</v>
      </c>
      <c r="H60" s="6">
        <f t="shared" si="19"/>
        <v>10561767</v>
      </c>
    </row>
    <row r="61" spans="1:8" ht="15" customHeight="1">
      <c r="A61" s="27"/>
      <c r="B61" s="16">
        <v>48</v>
      </c>
      <c r="C61" s="80">
        <v>222876</v>
      </c>
      <c r="D61" s="143">
        <f>Мониторинг!JT31</f>
        <v>277</v>
      </c>
      <c r="E61" s="143">
        <f>Мониторинг!JU31</f>
        <v>17</v>
      </c>
      <c r="F61" s="20">
        <f t="shared" si="0"/>
        <v>6.1371841155234655E-2</v>
      </c>
      <c r="G61" s="6">
        <f t="shared" si="18"/>
        <v>61736652</v>
      </c>
      <c r="H61" s="6">
        <f t="shared" si="19"/>
        <v>3788892</v>
      </c>
    </row>
    <row r="62" spans="1:8" ht="15" customHeight="1">
      <c r="A62" s="27"/>
      <c r="B62" s="16">
        <v>49</v>
      </c>
      <c r="C62" s="80">
        <v>136982</v>
      </c>
      <c r="D62" s="143">
        <f>Мониторинг!JY31</f>
        <v>1030</v>
      </c>
      <c r="E62" s="143">
        <f>Мониторинг!JZ31</f>
        <v>46</v>
      </c>
      <c r="F62" s="20">
        <f t="shared" si="0"/>
        <v>4.4660194174757278E-2</v>
      </c>
      <c r="G62" s="6">
        <f t="shared" si="18"/>
        <v>141091460</v>
      </c>
      <c r="H62" s="6">
        <f t="shared" si="19"/>
        <v>6301172</v>
      </c>
    </row>
    <row r="63" spans="1:8" ht="15" customHeight="1">
      <c r="A63" s="27"/>
      <c r="B63" s="16">
        <v>50</v>
      </c>
      <c r="C63" s="80">
        <v>162640</v>
      </c>
      <c r="D63" s="143">
        <f>Мониторинг!KD31</f>
        <v>545</v>
      </c>
      <c r="E63" s="143">
        <f>Мониторинг!KE31</f>
        <v>16</v>
      </c>
      <c r="F63" s="20">
        <f t="shared" si="0"/>
        <v>2.9357798165137616E-2</v>
      </c>
      <c r="G63" s="6">
        <f t="shared" si="18"/>
        <v>88638800</v>
      </c>
      <c r="H63" s="6">
        <f t="shared" si="19"/>
        <v>2602240</v>
      </c>
    </row>
    <row r="64" spans="1:8" ht="15" customHeight="1">
      <c r="A64" s="27"/>
      <c r="B64" s="16">
        <v>51</v>
      </c>
      <c r="C64" s="80">
        <v>202067</v>
      </c>
      <c r="D64" s="143">
        <f>Мониторинг!KI31</f>
        <v>201</v>
      </c>
      <c r="E64" s="143">
        <f>Мониторинг!KJ31</f>
        <v>3</v>
      </c>
      <c r="F64" s="20">
        <f t="shared" si="0"/>
        <v>1.4925373134328358E-2</v>
      </c>
      <c r="G64" s="6">
        <f t="shared" si="18"/>
        <v>40615467</v>
      </c>
      <c r="H64" s="6">
        <f t="shared" si="19"/>
        <v>606201</v>
      </c>
    </row>
    <row r="65" spans="1:8" ht="15" customHeight="1">
      <c r="A65" s="27"/>
      <c r="B65" s="16">
        <v>52</v>
      </c>
      <c r="C65" s="80">
        <v>287307</v>
      </c>
      <c r="D65" s="143">
        <f>Мониторинг!KN31</f>
        <v>270</v>
      </c>
      <c r="E65" s="143">
        <f>Мониторинг!KO31</f>
        <v>26</v>
      </c>
      <c r="F65" s="20">
        <f t="shared" si="0"/>
        <v>9.6296296296296297E-2</v>
      </c>
      <c r="G65" s="6">
        <f t="shared" si="18"/>
        <v>77572890</v>
      </c>
      <c r="H65" s="6">
        <f t="shared" si="19"/>
        <v>7469982</v>
      </c>
    </row>
    <row r="66" spans="1:8" ht="15" customHeight="1">
      <c r="A66" s="27"/>
      <c r="B66" s="16">
        <v>53</v>
      </c>
      <c r="C66" s="80">
        <v>313443</v>
      </c>
      <c r="D66" s="143">
        <f>Мониторинг!KS31</f>
        <v>100</v>
      </c>
      <c r="E66" s="143">
        <f>Мониторинг!KT31</f>
        <v>6</v>
      </c>
      <c r="F66" s="20">
        <f t="shared" si="0"/>
        <v>0.06</v>
      </c>
      <c r="G66" s="6">
        <f t="shared" si="18"/>
        <v>31344300</v>
      </c>
      <c r="H66" s="6">
        <f t="shared" si="19"/>
        <v>1880658</v>
      </c>
    </row>
    <row r="67" spans="1:8" ht="15" customHeight="1">
      <c r="A67" s="27"/>
      <c r="B67" s="16">
        <v>54</v>
      </c>
      <c r="C67" s="80">
        <v>344313</v>
      </c>
      <c r="D67" s="143">
        <f>Мониторинг!KX31</f>
        <v>30</v>
      </c>
      <c r="E67" s="143">
        <f>Мониторинг!KY31</f>
        <v>2</v>
      </c>
      <c r="F67" s="20">
        <f t="shared" si="0"/>
        <v>6.6666666666666666E-2</v>
      </c>
      <c r="G67" s="6">
        <f t="shared" si="18"/>
        <v>10329390</v>
      </c>
      <c r="H67" s="6">
        <f t="shared" si="19"/>
        <v>688626</v>
      </c>
    </row>
    <row r="68" spans="1:8" ht="15" customHeight="1">
      <c r="A68" s="27"/>
      <c r="B68" s="16">
        <v>55</v>
      </c>
      <c r="C68" s="80">
        <v>171011</v>
      </c>
      <c r="D68" s="143">
        <f>Мониторинг!LC31</f>
        <v>427</v>
      </c>
      <c r="E68" s="143">
        <f>Мониторинг!LD31</f>
        <v>27</v>
      </c>
      <c r="F68" s="20">
        <f t="shared" si="0"/>
        <v>6.323185011709602E-2</v>
      </c>
      <c r="G68" s="6">
        <f t="shared" si="18"/>
        <v>73021697</v>
      </c>
      <c r="H68" s="6">
        <f t="shared" si="19"/>
        <v>4617297</v>
      </c>
    </row>
    <row r="69" spans="1:8" ht="15" customHeight="1">
      <c r="A69" s="27"/>
      <c r="B69" s="16">
        <v>56</v>
      </c>
      <c r="C69" s="80">
        <v>318704</v>
      </c>
      <c r="D69" s="143">
        <f>Мониторинг!LH31</f>
        <v>5</v>
      </c>
      <c r="E69" s="143">
        <f>Мониторинг!LI31</f>
        <v>1</v>
      </c>
      <c r="F69" s="20">
        <f t="shared" ref="F69:F100" si="20">IFERROR(E69/D69,0)</f>
        <v>0.2</v>
      </c>
      <c r="G69" s="6">
        <f t="shared" ref="G69:G77" si="21">D69*C69</f>
        <v>1593520</v>
      </c>
      <c r="H69" s="6">
        <f t="shared" ref="H69:H77" si="22">E69*C69</f>
        <v>318704</v>
      </c>
    </row>
    <row r="70" spans="1:8" ht="15" customHeight="1">
      <c r="A70" s="27"/>
      <c r="B70" s="16">
        <v>57</v>
      </c>
      <c r="C70" s="80">
        <v>256135</v>
      </c>
      <c r="D70" s="143">
        <f>Мониторинг!LM31</f>
        <v>505</v>
      </c>
      <c r="E70" s="143">
        <f>Мониторинг!LN31</f>
        <v>39</v>
      </c>
      <c r="F70" s="20">
        <f t="shared" si="20"/>
        <v>7.7227722772277227E-2</v>
      </c>
      <c r="G70" s="6">
        <f t="shared" si="21"/>
        <v>129348175</v>
      </c>
      <c r="H70" s="6">
        <f t="shared" si="22"/>
        <v>9989265</v>
      </c>
    </row>
    <row r="71" spans="1:8" ht="15" customHeight="1">
      <c r="A71" s="27"/>
      <c r="B71" s="16">
        <v>58</v>
      </c>
      <c r="C71" s="80">
        <v>812013</v>
      </c>
      <c r="D71" s="143">
        <f>Мониторинг!LR31</f>
        <v>145</v>
      </c>
      <c r="E71" s="143">
        <f>Мониторинг!LS31</f>
        <v>6</v>
      </c>
      <c r="F71" s="20">
        <f t="shared" si="20"/>
        <v>4.1379310344827586E-2</v>
      </c>
      <c r="G71" s="6">
        <f t="shared" si="21"/>
        <v>117741885</v>
      </c>
      <c r="H71" s="6">
        <f t="shared" si="22"/>
        <v>4872078</v>
      </c>
    </row>
    <row r="72" spans="1:8" ht="15" customHeight="1">
      <c r="A72" s="27"/>
      <c r="B72" s="16">
        <v>59</v>
      </c>
      <c r="C72" s="80">
        <v>445396</v>
      </c>
      <c r="D72" s="143">
        <f>Мониторинг!LW31</f>
        <v>492</v>
      </c>
      <c r="E72" s="143">
        <f>Мониторинг!LX31</f>
        <v>10</v>
      </c>
      <c r="F72" s="20">
        <f t="shared" si="20"/>
        <v>2.032520325203252E-2</v>
      </c>
      <c r="G72" s="6">
        <f t="shared" si="21"/>
        <v>219134832</v>
      </c>
      <c r="H72" s="6">
        <f t="shared" si="22"/>
        <v>4453960</v>
      </c>
    </row>
    <row r="73" spans="1:8" ht="15" customHeight="1">
      <c r="A73" s="27"/>
      <c r="B73" s="16">
        <v>60</v>
      </c>
      <c r="C73" s="80">
        <v>392824</v>
      </c>
      <c r="D73" s="143">
        <f>Мониторинг!MB31</f>
        <v>40</v>
      </c>
      <c r="E73" s="143">
        <f>Мониторинг!MC31</f>
        <v>0</v>
      </c>
      <c r="F73" s="20">
        <f t="shared" si="20"/>
        <v>0</v>
      </c>
      <c r="G73" s="6">
        <f t="shared" si="21"/>
        <v>15712960</v>
      </c>
      <c r="H73" s="6">
        <f t="shared" si="22"/>
        <v>0</v>
      </c>
    </row>
    <row r="74" spans="1:8" ht="15" customHeight="1">
      <c r="A74" s="27"/>
      <c r="B74" s="16">
        <v>61</v>
      </c>
      <c r="C74" s="80">
        <v>574147</v>
      </c>
      <c r="D74" s="143">
        <f>Мониторинг!MG31</f>
        <v>0</v>
      </c>
      <c r="E74" s="143">
        <f>Мониторинг!MH31</f>
        <v>0</v>
      </c>
      <c r="F74" s="20">
        <f t="shared" si="20"/>
        <v>0</v>
      </c>
      <c r="G74" s="6">
        <f t="shared" si="21"/>
        <v>0</v>
      </c>
      <c r="H74" s="6">
        <f t="shared" si="22"/>
        <v>0</v>
      </c>
    </row>
    <row r="75" spans="1:8" ht="15" customHeight="1">
      <c r="A75" s="27"/>
      <c r="B75" s="16">
        <v>62</v>
      </c>
      <c r="C75" s="80">
        <v>637981</v>
      </c>
      <c r="D75" s="143">
        <f>Мониторинг!ML31</f>
        <v>0</v>
      </c>
      <c r="E75" s="143">
        <f>Мониторинг!MM31</f>
        <v>0</v>
      </c>
      <c r="F75" s="20">
        <f t="shared" si="20"/>
        <v>0</v>
      </c>
      <c r="G75" s="6">
        <f t="shared" si="21"/>
        <v>0</v>
      </c>
      <c r="H75" s="6">
        <f t="shared" si="22"/>
        <v>0</v>
      </c>
    </row>
    <row r="76" spans="1:8" ht="15" customHeight="1">
      <c r="A76" s="27"/>
      <c r="B76" s="16">
        <v>63</v>
      </c>
      <c r="C76" s="80">
        <v>640306</v>
      </c>
      <c r="D76" s="143">
        <f>Мониторинг!MQ31</f>
        <v>0</v>
      </c>
      <c r="E76" s="143">
        <f>Мониторинг!MR31</f>
        <v>0</v>
      </c>
      <c r="F76" s="20">
        <f t="shared" si="20"/>
        <v>0</v>
      </c>
      <c r="G76" s="6">
        <f t="shared" si="21"/>
        <v>0</v>
      </c>
      <c r="H76" s="6">
        <f t="shared" si="22"/>
        <v>0</v>
      </c>
    </row>
    <row r="77" spans="1:8" ht="15" customHeight="1">
      <c r="A77" s="27"/>
      <c r="B77" s="16">
        <v>64</v>
      </c>
      <c r="C77" s="80">
        <v>428896</v>
      </c>
      <c r="D77" s="143">
        <f>Мониторинг!MV31</f>
        <v>8</v>
      </c>
      <c r="E77" s="143">
        <f>Мониторинг!MW31</f>
        <v>0</v>
      </c>
      <c r="F77" s="20">
        <f t="shared" si="20"/>
        <v>0</v>
      </c>
      <c r="G77" s="6">
        <f t="shared" si="21"/>
        <v>3431168</v>
      </c>
      <c r="H77" s="6">
        <f t="shared" si="22"/>
        <v>0</v>
      </c>
    </row>
    <row r="78" spans="1:8" ht="15" customHeight="1">
      <c r="A78" s="261" t="s">
        <v>19</v>
      </c>
      <c r="B78" s="262"/>
      <c r="C78" s="80"/>
      <c r="D78" s="157">
        <f>SUM(D79:D80)</f>
        <v>12</v>
      </c>
      <c r="E78" s="157">
        <f>SUM(E79:E80)</f>
        <v>2</v>
      </c>
      <c r="F78" s="20">
        <f t="shared" si="20"/>
        <v>0.16666666666666666</v>
      </c>
      <c r="G78" s="46">
        <f>SUM(G79:G80)</f>
        <v>2378742</v>
      </c>
      <c r="H78" s="46">
        <f>SUM(H79:H80)</f>
        <v>352874</v>
      </c>
    </row>
    <row r="79" spans="1:8" ht="15" customHeight="1">
      <c r="A79" s="23"/>
      <c r="B79" s="16">
        <v>65</v>
      </c>
      <c r="C79" s="80">
        <v>176437</v>
      </c>
      <c r="D79" s="143">
        <f>Мониторинг!NE31</f>
        <v>10</v>
      </c>
      <c r="E79" s="143">
        <f>Мониторинг!NF31</f>
        <v>2</v>
      </c>
      <c r="F79" s="20">
        <f t="shared" si="20"/>
        <v>0.2</v>
      </c>
      <c r="G79" s="6">
        <f t="shared" ref="G79:G80" si="23">D79*C79</f>
        <v>1764370</v>
      </c>
      <c r="H79" s="6">
        <f t="shared" ref="H79:H80" si="24">E79*C79</f>
        <v>352874</v>
      </c>
    </row>
    <row r="80" spans="1:8" ht="15" customHeight="1">
      <c r="A80" s="24"/>
      <c r="B80" s="16">
        <v>66</v>
      </c>
      <c r="C80" s="80">
        <v>307186</v>
      </c>
      <c r="D80" s="143">
        <f>Мониторинг!NJ31</f>
        <v>2</v>
      </c>
      <c r="E80" s="143">
        <f>Мониторинг!NK31</f>
        <v>0</v>
      </c>
      <c r="F80" s="20">
        <f t="shared" si="20"/>
        <v>0</v>
      </c>
      <c r="G80" s="6">
        <f t="shared" si="23"/>
        <v>614372</v>
      </c>
      <c r="H80" s="6">
        <f t="shared" si="24"/>
        <v>0</v>
      </c>
    </row>
    <row r="81" spans="1:8" ht="15" customHeight="1">
      <c r="A81" s="261" t="s">
        <v>20</v>
      </c>
      <c r="B81" s="262"/>
      <c r="C81" s="80"/>
      <c r="D81" s="157">
        <f>SUM(D82:D88)</f>
        <v>2141</v>
      </c>
      <c r="E81" s="157">
        <f>SUM(E82:E88)</f>
        <v>6</v>
      </c>
      <c r="F81" s="20">
        <f t="shared" si="20"/>
        <v>2.8024287716020553E-3</v>
      </c>
      <c r="G81" s="46">
        <f>SUM(G82:G88)</f>
        <v>479559224</v>
      </c>
      <c r="H81" s="46">
        <f>SUM(H82:H88)</f>
        <v>1091095</v>
      </c>
    </row>
    <row r="82" spans="1:8" ht="15" customHeight="1">
      <c r="A82" s="23"/>
      <c r="B82" s="16">
        <v>67</v>
      </c>
      <c r="C82" s="80">
        <v>165709</v>
      </c>
      <c r="D82" s="143">
        <f>Мониторинг!NS31</f>
        <v>772</v>
      </c>
      <c r="E82" s="143">
        <f>Мониторинг!NT31</f>
        <v>5</v>
      </c>
      <c r="F82" s="20">
        <f t="shared" si="20"/>
        <v>6.4766839378238338E-3</v>
      </c>
      <c r="G82" s="6">
        <f t="shared" ref="G82:G86" si="25">D82*C82</f>
        <v>127927348</v>
      </c>
      <c r="H82" s="6">
        <f t="shared" ref="H82:H86" si="26">E82*C82</f>
        <v>828545</v>
      </c>
    </row>
    <row r="83" spans="1:8" ht="15" customHeight="1">
      <c r="A83" s="27"/>
      <c r="B83" s="16">
        <v>68</v>
      </c>
      <c r="C83" s="80">
        <v>339074</v>
      </c>
      <c r="D83" s="143">
        <f>Мониторинг!NX31</f>
        <v>249</v>
      </c>
      <c r="E83" s="143">
        <f>Мониторинг!NY31</f>
        <v>0</v>
      </c>
      <c r="F83" s="20">
        <f t="shared" si="20"/>
        <v>0</v>
      </c>
      <c r="G83" s="6">
        <f t="shared" si="25"/>
        <v>84429426</v>
      </c>
      <c r="H83" s="6">
        <f t="shared" si="26"/>
        <v>0</v>
      </c>
    </row>
    <row r="84" spans="1:8" ht="15" customHeight="1">
      <c r="A84" s="27"/>
      <c r="B84" s="16">
        <v>69</v>
      </c>
      <c r="C84" s="80">
        <v>195740</v>
      </c>
      <c r="D84" s="143">
        <f>Мониторинг!OC31</f>
        <v>425</v>
      </c>
      <c r="E84" s="143">
        <f>Мониторинг!OD31</f>
        <v>0</v>
      </c>
      <c r="F84" s="20">
        <f t="shared" si="20"/>
        <v>0</v>
      </c>
      <c r="G84" s="6">
        <f t="shared" si="25"/>
        <v>83189500</v>
      </c>
      <c r="H84" s="6">
        <f t="shared" si="26"/>
        <v>0</v>
      </c>
    </row>
    <row r="85" spans="1:8" ht="15" customHeight="1">
      <c r="A85" s="27"/>
      <c r="B85" s="16">
        <v>70</v>
      </c>
      <c r="C85" s="80">
        <v>262550</v>
      </c>
      <c r="D85" s="143">
        <f>Мониторинг!OH31</f>
        <v>685</v>
      </c>
      <c r="E85" s="143">
        <f>Мониторинг!OI31</f>
        <v>1</v>
      </c>
      <c r="F85" s="20">
        <f t="shared" si="20"/>
        <v>1.4598540145985401E-3</v>
      </c>
      <c r="G85" s="6">
        <f t="shared" si="25"/>
        <v>179846750</v>
      </c>
      <c r="H85" s="6">
        <f t="shared" si="26"/>
        <v>262550</v>
      </c>
    </row>
    <row r="86" spans="1:8" ht="15" customHeight="1">
      <c r="A86" s="27"/>
      <c r="B86" s="16">
        <v>71</v>
      </c>
      <c r="C86" s="80">
        <v>416620</v>
      </c>
      <c r="D86" s="143">
        <f>Мониторинг!OM31</f>
        <v>10</v>
      </c>
      <c r="E86" s="143">
        <f>Мониторинг!ON31</f>
        <v>0</v>
      </c>
      <c r="F86" s="20">
        <f t="shared" si="20"/>
        <v>0</v>
      </c>
      <c r="G86" s="6">
        <f t="shared" si="25"/>
        <v>4166200</v>
      </c>
      <c r="H86" s="6">
        <f t="shared" si="26"/>
        <v>0</v>
      </c>
    </row>
    <row r="87" spans="1:8" ht="15" customHeight="1">
      <c r="A87" s="27"/>
      <c r="B87" s="16">
        <v>72</v>
      </c>
      <c r="C87" s="80">
        <v>343828</v>
      </c>
      <c r="D87" s="143">
        <f>Мониторинг!OR31</f>
        <v>0</v>
      </c>
      <c r="E87" s="143">
        <f>Мониторинг!OS31</f>
        <v>0</v>
      </c>
      <c r="F87" s="20">
        <f t="shared" si="20"/>
        <v>0</v>
      </c>
      <c r="G87" s="6">
        <f t="shared" ref="G87:G88" si="27">D87*C87</f>
        <v>0</v>
      </c>
      <c r="H87" s="6">
        <f t="shared" ref="H87:H88" si="28">E87*C87</f>
        <v>0</v>
      </c>
    </row>
    <row r="88" spans="1:8" ht="15" customHeight="1">
      <c r="A88" s="27"/>
      <c r="B88" s="16">
        <v>73</v>
      </c>
      <c r="C88" s="80">
        <v>340252</v>
      </c>
      <c r="D88" s="143">
        <f>Мониторинг!OW31</f>
        <v>0</v>
      </c>
      <c r="E88" s="143">
        <f>Мониторинг!OX31</f>
        <v>0</v>
      </c>
      <c r="F88" s="20">
        <f t="shared" si="20"/>
        <v>0</v>
      </c>
      <c r="G88" s="6">
        <f t="shared" si="27"/>
        <v>0</v>
      </c>
      <c r="H88" s="6">
        <f t="shared" si="28"/>
        <v>0</v>
      </c>
    </row>
    <row r="89" spans="1:8" ht="15" customHeight="1">
      <c r="A89" s="261" t="s">
        <v>21</v>
      </c>
      <c r="B89" s="262"/>
      <c r="C89" s="80"/>
      <c r="D89" s="157">
        <f>SUM(D90:D92)</f>
        <v>139</v>
      </c>
      <c r="E89" s="157">
        <f>SUM(E90:E92)</f>
        <v>2</v>
      </c>
      <c r="F89" s="20">
        <f t="shared" si="20"/>
        <v>1.4388489208633094E-2</v>
      </c>
      <c r="G89" s="46">
        <f>SUM(G90:G92)</f>
        <v>18479790</v>
      </c>
      <c r="H89" s="46">
        <f>SUM(H90:H92)</f>
        <v>290168</v>
      </c>
    </row>
    <row r="90" spans="1:8" ht="15" customHeight="1">
      <c r="A90" s="27"/>
      <c r="B90" s="16">
        <v>74</v>
      </c>
      <c r="C90" s="80">
        <v>117215</v>
      </c>
      <c r="D90" s="143">
        <f>Мониторинг!PF31</f>
        <v>99</v>
      </c>
      <c r="E90" s="143">
        <f>Мониторинг!PG31</f>
        <v>1</v>
      </c>
      <c r="F90" s="20">
        <f t="shared" si="20"/>
        <v>1.0101010101010102E-2</v>
      </c>
      <c r="G90" s="6">
        <f t="shared" ref="G90:G91" si="29">D90*C90</f>
        <v>11604285</v>
      </c>
      <c r="H90" s="6">
        <f t="shared" ref="H90:H91" si="30">E90*C90</f>
        <v>117215</v>
      </c>
    </row>
    <row r="91" spans="1:8" ht="15" customHeight="1">
      <c r="A91" s="27"/>
      <c r="B91" s="16">
        <v>75</v>
      </c>
      <c r="C91" s="80">
        <v>172953</v>
      </c>
      <c r="D91" s="143">
        <f>Мониторинг!PK31</f>
        <v>25</v>
      </c>
      <c r="E91" s="143">
        <f>Мониторинг!PL31</f>
        <v>1</v>
      </c>
      <c r="F91" s="20">
        <f t="shared" si="20"/>
        <v>0.04</v>
      </c>
      <c r="G91" s="6">
        <f t="shared" si="29"/>
        <v>4323825</v>
      </c>
      <c r="H91" s="6">
        <f t="shared" si="30"/>
        <v>172953</v>
      </c>
    </row>
    <row r="92" spans="1:8" ht="15" customHeight="1">
      <c r="A92" s="27"/>
      <c r="B92" s="23">
        <v>76</v>
      </c>
      <c r="C92" s="80">
        <v>170112</v>
      </c>
      <c r="D92" s="143">
        <f>Мониторинг!PP31</f>
        <v>15</v>
      </c>
      <c r="E92" s="143">
        <f>Мониторинг!PQ31</f>
        <v>0</v>
      </c>
      <c r="F92" s="20">
        <f t="shared" si="20"/>
        <v>0</v>
      </c>
      <c r="G92" s="6">
        <f t="shared" ref="G92" si="31">D92*C92</f>
        <v>2551680</v>
      </c>
      <c r="H92" s="6">
        <f t="shared" ref="H92" si="32">E92*C92</f>
        <v>0</v>
      </c>
    </row>
    <row r="93" spans="1:8" ht="15" customHeight="1">
      <c r="A93" s="269" t="s">
        <v>150</v>
      </c>
      <c r="B93" s="269"/>
      <c r="C93" s="80"/>
      <c r="D93" s="157">
        <f>SUM(D94:D95)</f>
        <v>129</v>
      </c>
      <c r="E93" s="157">
        <f>SUM(E94:E95)</f>
        <v>0</v>
      </c>
      <c r="F93" s="20">
        <f t="shared" si="20"/>
        <v>0</v>
      </c>
      <c r="G93" s="46">
        <f>SUM(G94:G95)</f>
        <v>27146184</v>
      </c>
      <c r="H93" s="46">
        <f>SUM(H94:H95)</f>
        <v>0</v>
      </c>
    </row>
    <row r="94" spans="1:8" ht="15" customHeight="1">
      <c r="A94" s="23"/>
      <c r="B94" s="16">
        <v>77</v>
      </c>
      <c r="C94" s="80">
        <v>204581</v>
      </c>
      <c r="D94" s="158">
        <f>Мониторинг!PY31</f>
        <v>84</v>
      </c>
      <c r="E94" s="158">
        <f>Мониторинг!PZ31</f>
        <v>0</v>
      </c>
      <c r="F94" s="20">
        <f t="shared" si="20"/>
        <v>0</v>
      </c>
      <c r="G94" s="6">
        <f t="shared" ref="G94:G96" si="33">D94*C94</f>
        <v>17184804</v>
      </c>
      <c r="H94" s="6">
        <f t="shared" ref="H94:H96" si="34">E94*C94</f>
        <v>0</v>
      </c>
    </row>
    <row r="95" spans="1:8" ht="15" customHeight="1">
      <c r="A95" s="24"/>
      <c r="B95" s="16">
        <v>78</v>
      </c>
      <c r="C95" s="80">
        <v>221364</v>
      </c>
      <c r="D95" s="158">
        <f>Мониторинг!QD31</f>
        <v>45</v>
      </c>
      <c r="E95" s="158">
        <f>Мониторинг!QE31</f>
        <v>0</v>
      </c>
      <c r="F95" s="20">
        <f t="shared" si="20"/>
        <v>0</v>
      </c>
      <c r="G95" s="6">
        <f t="shared" si="33"/>
        <v>9961380</v>
      </c>
      <c r="H95" s="6">
        <f t="shared" si="34"/>
        <v>0</v>
      </c>
    </row>
    <row r="96" spans="1:8" ht="15" customHeight="1">
      <c r="A96" s="16" t="s">
        <v>22</v>
      </c>
      <c r="B96" s="26">
        <v>79</v>
      </c>
      <c r="C96" s="80">
        <v>153018</v>
      </c>
      <c r="D96" s="157">
        <f>Мониторинг!QM31</f>
        <v>37</v>
      </c>
      <c r="E96" s="157">
        <f>Мониторинг!QN31</f>
        <v>0</v>
      </c>
      <c r="F96" s="20">
        <f t="shared" si="20"/>
        <v>0</v>
      </c>
      <c r="G96" s="46">
        <f t="shared" si="33"/>
        <v>5661666</v>
      </c>
      <c r="H96" s="46">
        <f t="shared" si="34"/>
        <v>0</v>
      </c>
    </row>
    <row r="97" spans="1:8" ht="15" customHeight="1">
      <c r="A97" s="261" t="s">
        <v>23</v>
      </c>
      <c r="B97" s="262"/>
      <c r="C97" s="80"/>
      <c r="D97" s="157">
        <f>SUM(D98:D99)</f>
        <v>37</v>
      </c>
      <c r="E97" s="157">
        <f>SUM(E98:E99)</f>
        <v>0</v>
      </c>
      <c r="F97" s="20">
        <f t="shared" si="20"/>
        <v>0</v>
      </c>
      <c r="G97" s="46">
        <f>SUM(G98:G99)</f>
        <v>8465008</v>
      </c>
      <c r="H97" s="46">
        <f>SUM(H98:H99)</f>
        <v>0</v>
      </c>
    </row>
    <row r="98" spans="1:8" ht="15" customHeight="1">
      <c r="A98" s="23"/>
      <c r="B98" s="16">
        <v>80</v>
      </c>
      <c r="C98" s="80">
        <v>228784</v>
      </c>
      <c r="D98" s="143">
        <f>Мониторинг!QR31</f>
        <v>37</v>
      </c>
      <c r="E98" s="143">
        <f>Мониторинг!QS31</f>
        <v>0</v>
      </c>
      <c r="F98" s="20">
        <f t="shared" si="20"/>
        <v>0</v>
      </c>
      <c r="G98" s="6">
        <f t="shared" ref="G98:G99" si="35">D98*C98</f>
        <v>8465008</v>
      </c>
      <c r="H98" s="6">
        <f t="shared" ref="H98:H99" si="36">E98*C98</f>
        <v>0</v>
      </c>
    </row>
    <row r="99" spans="1:8" ht="15" customHeight="1">
      <c r="A99" s="24"/>
      <c r="B99" s="16">
        <v>81</v>
      </c>
      <c r="C99" s="80">
        <v>127061</v>
      </c>
      <c r="D99" s="143">
        <f>Мониторинг!QW31</f>
        <v>0</v>
      </c>
      <c r="E99" s="143">
        <f>Мониторинг!QX31</f>
        <v>0</v>
      </c>
      <c r="F99" s="20">
        <f t="shared" si="20"/>
        <v>0</v>
      </c>
      <c r="G99" s="6">
        <f t="shared" si="35"/>
        <v>0</v>
      </c>
      <c r="H99" s="6">
        <f t="shared" si="36"/>
        <v>0</v>
      </c>
    </row>
    <row r="100" spans="1:8">
      <c r="D100" s="81">
        <f>Мониторинг!D31</f>
        <v>14833</v>
      </c>
      <c r="E100" s="81">
        <f>Мониторинг!E31</f>
        <v>736</v>
      </c>
      <c r="F100" s="20">
        <f t="shared" si="20"/>
        <v>4.9619092563877837E-2</v>
      </c>
      <c r="G100" s="6">
        <f>G4+G9+G10+G13+G14+G15+G18+G25+G28+G36+G40+G45+G54+G55+G78+G81+G89+G93+G96+G97</f>
        <v>3204699882</v>
      </c>
      <c r="H100" s="6">
        <f>H4+H9+H10+H13+H14+H15+H18+H25+H28+H36+H40+H45+H54+H55+H78+H81+H89+H93+H96+H97</f>
        <v>148050723</v>
      </c>
    </row>
    <row r="102" spans="1:8">
      <c r="D102" s="94"/>
      <c r="E102" s="94"/>
      <c r="G102" s="90">
        <f>G100-Мониторинг!F31*1000</f>
        <v>0</v>
      </c>
    </row>
  </sheetData>
  <mergeCells count="19">
    <mergeCell ref="G2:H2"/>
    <mergeCell ref="A97:B97"/>
    <mergeCell ref="D2:E2"/>
    <mergeCell ref="A2:A3"/>
    <mergeCell ref="B2:B3"/>
    <mergeCell ref="A4:B4"/>
    <mergeCell ref="C2:C3"/>
    <mergeCell ref="A93:B93"/>
    <mergeCell ref="A25:B25"/>
    <mergeCell ref="A45:B45"/>
    <mergeCell ref="A36:B36"/>
    <mergeCell ref="A40:B40"/>
    <mergeCell ref="A89:B89"/>
    <mergeCell ref="A78:B78"/>
    <mergeCell ref="A81:B81"/>
    <mergeCell ref="A15:B15"/>
    <mergeCell ref="A18:B18"/>
    <mergeCell ref="A28:B28"/>
    <mergeCell ref="A55:B55"/>
  </mergeCells>
  <conditionalFormatting sqref="F4:F100">
    <cfRule type="cellIs" dxfId="3" priority="57" operator="lessThan">
      <formula>0.75</formula>
    </cfRule>
  </conditionalFormatting>
  <conditionalFormatting sqref="F1:F1048576">
    <cfRule type="cellIs" dxfId="2" priority="5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62" fitToWidth="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0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00" sqref="H100"/>
    </sheetView>
  </sheetViews>
  <sheetFormatPr defaultRowHeight="15"/>
  <cols>
    <col min="1" max="1" width="45.140625" customWidth="1"/>
    <col min="2" max="2" width="11.85546875" customWidth="1"/>
    <col min="3" max="3" width="18.140625" style="28" customWidth="1"/>
    <col min="4" max="4" width="12.7109375" customWidth="1"/>
    <col min="5" max="5" width="14.140625" customWidth="1"/>
    <col min="6" max="6" width="16" customWidth="1"/>
    <col min="7" max="7" width="18.7109375" style="90" bestFit="1" customWidth="1"/>
    <col min="8" max="8" width="16.140625" style="90" bestFit="1" customWidth="1"/>
    <col min="9" max="9" width="18.7109375" style="90" bestFit="1" customWidth="1"/>
    <col min="10" max="10" width="16.140625" style="90" bestFit="1" customWidth="1"/>
  </cols>
  <sheetData>
    <row r="1" spans="1:12" ht="33.75" customHeight="1">
      <c r="A1" s="159" t="s">
        <v>2</v>
      </c>
      <c r="B1" s="159">
        <v>630107</v>
      </c>
      <c r="C1" s="159"/>
      <c r="D1" s="270" t="str">
        <f>VLOOKUP(B1,Мониторинг!$A$13:$C$30,3,FALSE)</f>
        <v>ЧУЗ "КБ "РЖД-Медицина" г. Самара"</v>
      </c>
      <c r="E1" s="270"/>
      <c r="F1" s="270"/>
      <c r="G1" s="270"/>
      <c r="H1" s="270"/>
      <c r="I1"/>
      <c r="J1"/>
    </row>
    <row r="2" spans="1:12" ht="15" customHeight="1">
      <c r="A2" s="265" t="s">
        <v>61</v>
      </c>
      <c r="B2" s="265" t="s">
        <v>62</v>
      </c>
      <c r="C2" s="267" t="s">
        <v>66</v>
      </c>
      <c r="D2" s="263" t="s">
        <v>63</v>
      </c>
      <c r="E2" s="264"/>
      <c r="F2" s="152" t="s">
        <v>56</v>
      </c>
      <c r="G2" s="263" t="s">
        <v>104</v>
      </c>
      <c r="H2" s="264"/>
      <c r="I2" s="263" t="s">
        <v>151</v>
      </c>
      <c r="J2" s="264"/>
    </row>
    <row r="3" spans="1:12" ht="26.25" customHeight="1">
      <c r="A3" s="266"/>
      <c r="B3" s="266"/>
      <c r="C3" s="268"/>
      <c r="D3" s="21" t="s">
        <v>64</v>
      </c>
      <c r="E3" s="22" t="s">
        <v>65</v>
      </c>
      <c r="F3" s="21" t="s">
        <v>59</v>
      </c>
      <c r="G3" s="91" t="s">
        <v>64</v>
      </c>
      <c r="H3" s="92" t="s">
        <v>65</v>
      </c>
      <c r="I3" s="92" t="s">
        <v>152</v>
      </c>
      <c r="J3" s="92" t="s">
        <v>153</v>
      </c>
    </row>
    <row r="4" spans="1:12">
      <c r="A4" s="261" t="s">
        <v>5</v>
      </c>
      <c r="B4" s="262"/>
      <c r="C4" s="153"/>
      <c r="D4" s="156">
        <f>D5+D6+D8</f>
        <v>50</v>
      </c>
      <c r="E4" s="156">
        <f>E5+E6+E8</f>
        <v>0</v>
      </c>
      <c r="F4" s="20">
        <f>IFERROR(E4/D4,0)</f>
        <v>0</v>
      </c>
      <c r="G4" s="156">
        <f>G5+G6+G8</f>
        <v>8351080</v>
      </c>
      <c r="H4" s="156">
        <f>H5+H6+H8</f>
        <v>0</v>
      </c>
      <c r="I4" s="156">
        <f>SUM(I5:I8)</f>
        <v>0</v>
      </c>
      <c r="J4" s="156">
        <f>SUM(J5:J8)</f>
        <v>0</v>
      </c>
      <c r="L4" s="150"/>
    </row>
    <row r="5" spans="1:12" ht="15" customHeight="1">
      <c r="A5" s="23"/>
      <c r="B5" s="16">
        <v>1</v>
      </c>
      <c r="C5" s="80">
        <v>158727</v>
      </c>
      <c r="D5" s="145">
        <f>SUMIFS(Мониторинг!I$13:I$30,Мониторинг!$A$13:$A$30,$B$1)</f>
        <v>45</v>
      </c>
      <c r="E5" s="145">
        <f>SUMIFS(Мониторинг!J$13:J$30,Мониторинг!$A$13:$A$30,$B$1)</f>
        <v>0</v>
      </c>
      <c r="F5" s="20">
        <f t="shared" ref="F5:F70" si="0">IFERROR(E5/D5,0)</f>
        <v>0</v>
      </c>
      <c r="G5" s="145">
        <f t="shared" ref="G5:G72" si="1">D5*$C5</f>
        <v>7142715</v>
      </c>
      <c r="H5" s="145">
        <f t="shared" ref="H5:H72" si="2">E5*$C5</f>
        <v>0</v>
      </c>
      <c r="I5" s="145"/>
      <c r="J5" s="145">
        <f>I5*C5</f>
        <v>0</v>
      </c>
    </row>
    <row r="6" spans="1:12" ht="15" customHeight="1">
      <c r="A6" s="27"/>
      <c r="B6" s="16">
        <v>2</v>
      </c>
      <c r="C6" s="80">
        <v>241673</v>
      </c>
      <c r="D6" s="145">
        <f>SUMIFS(Мониторинг!N$13:N$30,Мониторинг!$A$13:$A$30,$B$1)</f>
        <v>5</v>
      </c>
      <c r="E6" s="145">
        <f>SUMIFS(Мониторинг!O$13:O$30,Мониторинг!$A$13:$A$30,$B$1)</f>
        <v>0</v>
      </c>
      <c r="F6" s="20">
        <f t="shared" si="0"/>
        <v>0</v>
      </c>
      <c r="G6" s="145">
        <f t="shared" ref="G6:G7" si="3">D6*$C6</f>
        <v>1208365</v>
      </c>
      <c r="H6" s="145">
        <f t="shared" ref="H6:H7" si="4">E6*$C6</f>
        <v>0</v>
      </c>
      <c r="I6" s="145"/>
      <c r="J6" s="145">
        <f t="shared" ref="J6:J73" si="5">I6*C6</f>
        <v>0</v>
      </c>
    </row>
    <row r="7" spans="1:12" ht="15" customHeight="1">
      <c r="A7" s="27"/>
      <c r="B7" s="16">
        <v>3</v>
      </c>
      <c r="C7" s="80">
        <v>158225</v>
      </c>
      <c r="D7" s="145">
        <f>SUMIFS(Мониторинг!S$13:S$30,Мониторинг!$A$13:$A$30,$B$1)</f>
        <v>5</v>
      </c>
      <c r="E7" s="145">
        <f>SUMIFS(Мониторинг!T$13:T$30,Мониторинг!$A$13:$A$30,$B$1)</f>
        <v>0</v>
      </c>
      <c r="F7" s="20">
        <f t="shared" si="0"/>
        <v>0</v>
      </c>
      <c r="G7" s="145">
        <f t="shared" si="3"/>
        <v>791125</v>
      </c>
      <c r="H7" s="145">
        <f t="shared" si="4"/>
        <v>0</v>
      </c>
      <c r="I7" s="145"/>
      <c r="J7" s="145"/>
    </row>
    <row r="8" spans="1:12" ht="15" customHeight="1">
      <c r="A8" s="24"/>
      <c r="B8">
        <v>4</v>
      </c>
      <c r="C8" s="80">
        <v>277185</v>
      </c>
      <c r="D8" s="145">
        <f>SUMIFS(Мониторинг!X$13:X$30,Мониторинг!$A$13:$A$30,$B$1)</f>
        <v>0</v>
      </c>
      <c r="E8" s="145">
        <f>SUMIFS(Мониторинг!Y$13:Y$30,Мониторинг!$A$13:$A$30,$B$1)</f>
        <v>0</v>
      </c>
      <c r="F8" s="20">
        <f t="shared" si="0"/>
        <v>0</v>
      </c>
      <c r="G8" s="145">
        <f t="shared" ref="G8" si="6">D8*$C8</f>
        <v>0</v>
      </c>
      <c r="H8" s="145">
        <f t="shared" ref="H8" si="7">E8*$C8</f>
        <v>0</v>
      </c>
      <c r="I8" s="145"/>
      <c r="J8" s="145">
        <f t="shared" si="5"/>
        <v>0</v>
      </c>
    </row>
    <row r="9" spans="1:12" ht="15" customHeight="1">
      <c r="A9" s="142" t="s">
        <v>6</v>
      </c>
      <c r="B9" s="142">
        <v>5</v>
      </c>
      <c r="C9" s="80">
        <v>164546</v>
      </c>
      <c r="D9" s="156">
        <f>SUMIFS(Мониторинг!AG$13:AG$30,Мониторинг!$A$13:$A$30,$B$1)</f>
        <v>0</v>
      </c>
      <c r="E9" s="156">
        <f>SUMIFS(Мониторинг!AH$13:AH$30,Мониторинг!$A$13:$A$30,$B$1)</f>
        <v>0</v>
      </c>
      <c r="F9" s="20">
        <f t="shared" si="0"/>
        <v>0</v>
      </c>
      <c r="G9" s="156">
        <f t="shared" si="1"/>
        <v>0</v>
      </c>
      <c r="H9" s="156">
        <f t="shared" si="2"/>
        <v>0</v>
      </c>
      <c r="I9" s="156"/>
      <c r="J9" s="156">
        <f>I9*C9</f>
        <v>0</v>
      </c>
      <c r="L9" s="150"/>
    </row>
    <row r="10" spans="1:12" ht="15" customHeight="1">
      <c r="A10" s="261" t="s">
        <v>7</v>
      </c>
      <c r="B10" s="262"/>
      <c r="C10" s="80"/>
      <c r="D10" s="156">
        <f>D11+D12</f>
        <v>0</v>
      </c>
      <c r="E10" s="156">
        <f>E11+E12</f>
        <v>0</v>
      </c>
      <c r="F10" s="20">
        <f t="shared" si="0"/>
        <v>0</v>
      </c>
      <c r="G10" s="156">
        <f>G11+G12</f>
        <v>0</v>
      </c>
      <c r="H10" s="156">
        <f>H11+H12</f>
        <v>0</v>
      </c>
      <c r="I10" s="156">
        <f>I11+I12</f>
        <v>0</v>
      </c>
      <c r="J10" s="156">
        <f>J11+J12</f>
        <v>0</v>
      </c>
      <c r="L10" s="150"/>
    </row>
    <row r="11" spans="1:12" ht="15" customHeight="1">
      <c r="A11" s="185"/>
      <c r="B11" s="142">
        <v>6</v>
      </c>
      <c r="C11" s="80">
        <v>185493</v>
      </c>
      <c r="D11" s="144">
        <f>SUMIFS(Мониторинг!AL$13:AL$30,Мониторинг!$A$13:$A$30,$B$1)</f>
        <v>0</v>
      </c>
      <c r="E11" s="144">
        <f>SUMIFS(Мониторинг!AM$13:AM$30,Мониторинг!$A$13:$A$30,$B$1)</f>
        <v>0</v>
      </c>
      <c r="F11" s="20">
        <f t="shared" si="0"/>
        <v>0</v>
      </c>
      <c r="G11" s="144">
        <f t="shared" si="1"/>
        <v>0</v>
      </c>
      <c r="H11" s="144">
        <f t="shared" si="2"/>
        <v>0</v>
      </c>
      <c r="I11" s="144"/>
      <c r="J11" s="144">
        <f t="shared" si="5"/>
        <v>0</v>
      </c>
    </row>
    <row r="12" spans="1:12" ht="15" customHeight="1">
      <c r="A12" s="24"/>
      <c r="B12" s="16">
        <v>7</v>
      </c>
      <c r="C12" s="80">
        <v>539242</v>
      </c>
      <c r="D12" s="144">
        <f>SUMIFS(Мониторинг!AQ$13:AQ$30,Мониторинг!$A$13:$A$30,$B$1)</f>
        <v>0</v>
      </c>
      <c r="E12" s="144">
        <f>SUMIFS(Мониторинг!AR$13:AR$30,Мониторинг!$A$13:$A$30,$B$1)</f>
        <v>0</v>
      </c>
      <c r="F12" s="20">
        <f t="shared" si="0"/>
        <v>0</v>
      </c>
      <c r="G12" s="144">
        <f t="shared" si="1"/>
        <v>0</v>
      </c>
      <c r="H12" s="144">
        <f t="shared" si="2"/>
        <v>0</v>
      </c>
      <c r="I12" s="144"/>
      <c r="J12" s="144">
        <f t="shared" si="5"/>
        <v>0</v>
      </c>
    </row>
    <row r="13" spans="1:12" ht="15" customHeight="1">
      <c r="A13" s="16" t="s">
        <v>8</v>
      </c>
      <c r="B13" s="16">
        <v>8</v>
      </c>
      <c r="C13" s="80">
        <v>327848</v>
      </c>
      <c r="D13" s="156">
        <f>SUMIFS(Мониторинг!AZ$13:AZ$30,Мониторинг!$A$13:$A$30,$B$1)</f>
        <v>0</v>
      </c>
      <c r="E13" s="156">
        <f>SUMIFS(Мониторинг!BA$13:BA$30,Мониторинг!$A$13:$A$30,$B$1)</f>
        <v>0</v>
      </c>
      <c r="F13" s="20">
        <f t="shared" si="0"/>
        <v>0</v>
      </c>
      <c r="G13" s="156">
        <f t="shared" si="1"/>
        <v>0</v>
      </c>
      <c r="H13" s="156">
        <f t="shared" si="2"/>
        <v>0</v>
      </c>
      <c r="I13" s="156"/>
      <c r="J13" s="156">
        <f t="shared" si="5"/>
        <v>0</v>
      </c>
      <c r="L13" s="150"/>
    </row>
    <row r="14" spans="1:12" ht="15" customHeight="1">
      <c r="A14" s="16" t="s">
        <v>9</v>
      </c>
      <c r="B14" s="16">
        <v>9</v>
      </c>
      <c r="C14" s="80">
        <v>125714</v>
      </c>
      <c r="D14" s="156">
        <f>SUMIFS(Мониторинг!BE$13:BE$30,Мониторинг!$A$13:$A$30,$B$1)</f>
        <v>0</v>
      </c>
      <c r="E14" s="156">
        <f>SUMIFS(Мониторинг!BF$13:BF$30,Мониторинг!$A$13:$A$30,$B$1)</f>
        <v>0</v>
      </c>
      <c r="F14" s="20">
        <f t="shared" si="0"/>
        <v>0</v>
      </c>
      <c r="G14" s="156">
        <f t="shared" si="1"/>
        <v>0</v>
      </c>
      <c r="H14" s="156">
        <f t="shared" si="2"/>
        <v>0</v>
      </c>
      <c r="I14" s="156"/>
      <c r="J14" s="156">
        <f t="shared" si="5"/>
        <v>0</v>
      </c>
      <c r="L14" s="150"/>
    </row>
    <row r="15" spans="1:12" ht="15" customHeight="1">
      <c r="A15" s="261" t="s">
        <v>10</v>
      </c>
      <c r="B15" s="262"/>
      <c r="C15" s="80"/>
      <c r="D15" s="156">
        <f>D16+D17</f>
        <v>0</v>
      </c>
      <c r="E15" s="156">
        <f>E16+E17</f>
        <v>0</v>
      </c>
      <c r="F15" s="20">
        <f t="shared" si="0"/>
        <v>0</v>
      </c>
      <c r="G15" s="156">
        <f>G16+G17</f>
        <v>0</v>
      </c>
      <c r="H15" s="156">
        <f>H16+H17</f>
        <v>0</v>
      </c>
      <c r="I15" s="156">
        <f>I16+I17</f>
        <v>0</v>
      </c>
      <c r="J15" s="156">
        <f>J16+J17</f>
        <v>0</v>
      </c>
      <c r="L15" s="150"/>
    </row>
    <row r="16" spans="1:12" ht="15" customHeight="1">
      <c r="A16" s="23"/>
      <c r="B16" s="16">
        <v>10</v>
      </c>
      <c r="C16" s="80">
        <v>668088</v>
      </c>
      <c r="D16" s="144">
        <f>SUMIFS(Мониторинг!BJ$13:BJ$30,Мониторинг!$A$13:$A$30,$B$1)</f>
        <v>0</v>
      </c>
      <c r="E16" s="144">
        <f>SUMIFS(Мониторинг!BK$13:BK$30,Мониторинг!$A$13:$A$30,$B$1)</f>
        <v>0</v>
      </c>
      <c r="F16" s="20">
        <f t="shared" si="0"/>
        <v>0</v>
      </c>
      <c r="G16" s="144">
        <f t="shared" si="1"/>
        <v>0</v>
      </c>
      <c r="H16" s="144">
        <f t="shared" si="2"/>
        <v>0</v>
      </c>
      <c r="I16" s="144"/>
      <c r="J16" s="144">
        <f t="shared" si="5"/>
        <v>0</v>
      </c>
    </row>
    <row r="17" spans="1:12" ht="15" customHeight="1">
      <c r="A17" s="24"/>
      <c r="B17" s="16">
        <v>11</v>
      </c>
      <c r="C17" s="80">
        <v>1937988</v>
      </c>
      <c r="D17" s="144">
        <f>SUMIFS(Мониторинг!BO$13:BO$30,Мониторинг!$A$13:$A$30,$B$1)</f>
        <v>0</v>
      </c>
      <c r="E17" s="144">
        <f>SUMIFS(Мониторинг!BP$13:BP$30,Мониторинг!$A$13:$A$30,$B$1)</f>
        <v>0</v>
      </c>
      <c r="F17" s="20">
        <f t="shared" si="0"/>
        <v>0</v>
      </c>
      <c r="G17" s="144">
        <f t="shared" si="1"/>
        <v>0</v>
      </c>
      <c r="H17" s="144">
        <f t="shared" si="2"/>
        <v>0</v>
      </c>
      <c r="I17" s="144"/>
      <c r="J17" s="144">
        <f t="shared" si="5"/>
        <v>0</v>
      </c>
    </row>
    <row r="18" spans="1:12" ht="15" customHeight="1">
      <c r="A18" s="261" t="s">
        <v>11</v>
      </c>
      <c r="B18" s="262"/>
      <c r="C18" s="80"/>
      <c r="D18" s="156">
        <f>D19+D20+D21+D22+D23+D24</f>
        <v>10</v>
      </c>
      <c r="E18" s="156">
        <f>E19+E20+E21+E22+E23+E24</f>
        <v>0</v>
      </c>
      <c r="F18" s="20">
        <f t="shared" si="0"/>
        <v>0</v>
      </c>
      <c r="G18" s="156">
        <f>G19+G20+G21+G22+G23+G24</f>
        <v>3648050</v>
      </c>
      <c r="H18" s="156">
        <f>H19+H20+H21+H22+H23+H24</f>
        <v>0</v>
      </c>
      <c r="I18" s="156">
        <f>I19+I20+I21+I22+I23+I24</f>
        <v>0</v>
      </c>
      <c r="J18" s="156">
        <f>J19+J20+J21+J22+J23+J24</f>
        <v>0</v>
      </c>
      <c r="L18" s="150"/>
    </row>
    <row r="19" spans="1:12" ht="15" customHeight="1">
      <c r="A19" s="23"/>
      <c r="B19" s="16">
        <v>12</v>
      </c>
      <c r="C19" s="80">
        <v>200037</v>
      </c>
      <c r="D19" s="145">
        <f>SUMIFS(Мониторинг!BX$13:BX$30,Мониторинг!$A$13:$A$30,$B$1)</f>
        <v>0</v>
      </c>
      <c r="E19" s="145">
        <f>SUMIFS(Мониторинг!BY$13:BY$30,Мониторинг!$A$13:$A$30,$B$1)</f>
        <v>0</v>
      </c>
      <c r="F19" s="20">
        <f t="shared" si="0"/>
        <v>0</v>
      </c>
      <c r="G19" s="145">
        <f t="shared" si="1"/>
        <v>0</v>
      </c>
      <c r="H19" s="145">
        <f t="shared" si="2"/>
        <v>0</v>
      </c>
      <c r="I19" s="145"/>
      <c r="J19" s="145">
        <f t="shared" si="5"/>
        <v>0</v>
      </c>
    </row>
    <row r="20" spans="1:12" ht="15" customHeight="1">
      <c r="A20" s="25"/>
      <c r="B20" s="26">
        <v>13</v>
      </c>
      <c r="C20" s="80">
        <v>305214</v>
      </c>
      <c r="D20" s="145">
        <f>SUMIFS(Мониторинг!CC$13:CC$30,Мониторинг!$A$13:$A$30,$B$1)</f>
        <v>0</v>
      </c>
      <c r="E20" s="145">
        <f>SUMIFS(Мониторинг!CD$13:CD$30,Мониторинг!$A$13:$A$30,$B$1)</f>
        <v>0</v>
      </c>
      <c r="F20" s="20">
        <f t="shared" si="0"/>
        <v>0</v>
      </c>
      <c r="G20" s="145">
        <f t="shared" si="1"/>
        <v>0</v>
      </c>
      <c r="H20" s="145">
        <f t="shared" si="2"/>
        <v>0</v>
      </c>
      <c r="I20" s="145"/>
      <c r="J20" s="145">
        <f t="shared" si="5"/>
        <v>0</v>
      </c>
    </row>
    <row r="21" spans="1:12" ht="15" customHeight="1">
      <c r="A21" s="25"/>
      <c r="B21" s="26">
        <v>14</v>
      </c>
      <c r="C21" s="80">
        <v>195175</v>
      </c>
      <c r="D21" s="145">
        <f>SUMIFS(Мониторинг!CH$13:CH$30,Мониторинг!$A$13:$A$30,$B$1)</f>
        <v>0</v>
      </c>
      <c r="E21" s="145">
        <f>SUMIFS(Мониторинг!CI$13:CI$30,Мониторинг!$A$13:$A$30,$B$1)</f>
        <v>0</v>
      </c>
      <c r="F21" s="20">
        <f t="shared" si="0"/>
        <v>0</v>
      </c>
      <c r="G21" s="145">
        <f t="shared" si="1"/>
        <v>0</v>
      </c>
      <c r="H21" s="145">
        <f t="shared" si="2"/>
        <v>0</v>
      </c>
      <c r="I21" s="145"/>
      <c r="J21" s="145">
        <f t="shared" si="5"/>
        <v>0</v>
      </c>
    </row>
    <row r="22" spans="1:12" ht="15" customHeight="1">
      <c r="A22" s="25"/>
      <c r="B22" s="26">
        <v>15</v>
      </c>
      <c r="C22" s="80">
        <v>280339</v>
      </c>
      <c r="D22" s="145">
        <f>SUMIFS(Мониторинг!CM$13:CM$30,Мониторинг!$A$13:$A$30,$B$1)</f>
        <v>0</v>
      </c>
      <c r="E22" s="145">
        <f>SUMIFS(Мониторинг!CN$13:CN$30,Мониторинг!$A$13:$A$30,$B$1)</f>
        <v>0</v>
      </c>
      <c r="F22" s="20">
        <f t="shared" si="0"/>
        <v>0</v>
      </c>
      <c r="G22" s="145">
        <f t="shared" si="1"/>
        <v>0</v>
      </c>
      <c r="H22" s="145">
        <f t="shared" si="2"/>
        <v>0</v>
      </c>
      <c r="I22" s="145"/>
      <c r="J22" s="145">
        <f t="shared" si="5"/>
        <v>0</v>
      </c>
    </row>
    <row r="23" spans="1:12" ht="15" customHeight="1">
      <c r="A23" s="25"/>
      <c r="B23" s="26">
        <v>16</v>
      </c>
      <c r="C23" s="80">
        <v>364805</v>
      </c>
      <c r="D23" s="145">
        <f>SUMIFS(Мониторинг!CR$13:CR$30,Мониторинг!$A$13:$A$30,$B$1)</f>
        <v>10</v>
      </c>
      <c r="E23" s="145">
        <f>SUMIFS(Мониторинг!CS$13:CS$30,Мониторинг!$A$13:$A$30,$B$1)</f>
        <v>0</v>
      </c>
      <c r="F23" s="20">
        <f t="shared" si="0"/>
        <v>0</v>
      </c>
      <c r="G23" s="145">
        <f t="shared" si="1"/>
        <v>3648050</v>
      </c>
      <c r="H23" s="145">
        <f t="shared" si="2"/>
        <v>0</v>
      </c>
      <c r="I23" s="145"/>
      <c r="J23" s="145">
        <f t="shared" si="5"/>
        <v>0</v>
      </c>
    </row>
    <row r="24" spans="1:12" ht="15" customHeight="1">
      <c r="A24" s="24"/>
      <c r="B24" s="16">
        <v>17</v>
      </c>
      <c r="C24" s="80">
        <v>489319</v>
      </c>
      <c r="D24" s="145">
        <f>SUMIFS(Мониторинг!CW$13:CW$30,Мониторинг!$A$13:$A$30,$B$1)</f>
        <v>0</v>
      </c>
      <c r="E24" s="145">
        <f>SUMIFS(Мониторинг!CX$13:CX$30,Мониторинг!$A$13:$A$30,$B$1)</f>
        <v>0</v>
      </c>
      <c r="F24" s="20">
        <f t="shared" si="0"/>
        <v>0</v>
      </c>
      <c r="G24" s="145">
        <f t="shared" si="1"/>
        <v>0</v>
      </c>
      <c r="H24" s="145">
        <f t="shared" si="2"/>
        <v>0</v>
      </c>
      <c r="I24" s="145"/>
      <c r="J24" s="145">
        <f t="shared" si="5"/>
        <v>0</v>
      </c>
    </row>
    <row r="25" spans="1:12" ht="15" customHeight="1">
      <c r="A25" s="261" t="s">
        <v>12</v>
      </c>
      <c r="B25" s="262"/>
      <c r="C25" s="80"/>
      <c r="D25" s="156">
        <f>D26+D27</f>
        <v>0</v>
      </c>
      <c r="E25" s="156">
        <f>E26+E27</f>
        <v>0</v>
      </c>
      <c r="F25" s="20">
        <f t="shared" si="0"/>
        <v>0</v>
      </c>
      <c r="G25" s="156">
        <f>G26+G27</f>
        <v>0</v>
      </c>
      <c r="H25" s="156">
        <f>H26+H27</f>
        <v>0</v>
      </c>
      <c r="I25" s="156">
        <f>I26+I27</f>
        <v>0</v>
      </c>
      <c r="J25" s="156">
        <f>J26+J27</f>
        <v>0</v>
      </c>
      <c r="L25" s="150"/>
    </row>
    <row r="26" spans="1:12" ht="15" customHeight="1">
      <c r="A26" s="23"/>
      <c r="B26" s="16">
        <v>18</v>
      </c>
      <c r="C26" s="80">
        <v>307267</v>
      </c>
      <c r="D26" s="145">
        <f>SUMIFS(Мониторинг!DF$13:DF$30,Мониторинг!$A$13:$A$30,$B$1)</f>
        <v>0</v>
      </c>
      <c r="E26" s="145">
        <f>SUMIFS(Мониторинг!DG$13:DG$30,Мониторинг!$A$13:$A$30,$B$1)</f>
        <v>0</v>
      </c>
      <c r="F26" s="20">
        <f t="shared" si="0"/>
        <v>0</v>
      </c>
      <c r="G26" s="145">
        <f t="shared" si="1"/>
        <v>0</v>
      </c>
      <c r="H26" s="145">
        <f t="shared" si="2"/>
        <v>0</v>
      </c>
      <c r="I26" s="145"/>
      <c r="J26" s="145">
        <f t="shared" si="5"/>
        <v>0</v>
      </c>
    </row>
    <row r="27" spans="1:12" ht="15" customHeight="1">
      <c r="A27" s="24"/>
      <c r="B27" s="16">
        <v>19</v>
      </c>
      <c r="C27" s="80">
        <v>626899</v>
      </c>
      <c r="D27" s="145">
        <f>SUMIFS(Мониторинг!DK$13:DK$30,Мониторинг!$A$13:$A$30,$B$1)</f>
        <v>0</v>
      </c>
      <c r="E27" s="145">
        <f>SUMIFS(Мониторинг!DL$13:DL$30,Мониторинг!$A$13:$A$30,$B$1)</f>
        <v>0</v>
      </c>
      <c r="F27" s="20">
        <f t="shared" si="0"/>
        <v>0</v>
      </c>
      <c r="G27" s="145">
        <f t="shared" si="1"/>
        <v>0</v>
      </c>
      <c r="H27" s="145">
        <f t="shared" si="2"/>
        <v>0</v>
      </c>
      <c r="I27" s="145"/>
      <c r="J27" s="145">
        <f t="shared" si="5"/>
        <v>0</v>
      </c>
    </row>
    <row r="28" spans="1:12" ht="15" customHeight="1">
      <c r="A28" s="261" t="s">
        <v>13</v>
      </c>
      <c r="B28" s="262"/>
      <c r="C28" s="80"/>
      <c r="D28" s="156">
        <f>D29+D30+D31+D32+D33+D34+D35</f>
        <v>0</v>
      </c>
      <c r="E28" s="156">
        <f>E29+E30+E31+E32+E33+E34+E35</f>
        <v>0</v>
      </c>
      <c r="F28" s="20">
        <f t="shared" si="0"/>
        <v>0</v>
      </c>
      <c r="G28" s="156">
        <f>G29+G30+G31+G32+G33+G34+G35</f>
        <v>0</v>
      </c>
      <c r="H28" s="156">
        <f>H29+H30+H31+H32+H33+H34+H35</f>
        <v>0</v>
      </c>
      <c r="I28" s="156">
        <f>I29+I30+I31+I32+I33+I34+I35</f>
        <v>0</v>
      </c>
      <c r="J28" s="156">
        <f>J29+J30+J31+J32+J33+J34+J35</f>
        <v>0</v>
      </c>
      <c r="L28" s="150"/>
    </row>
    <row r="29" spans="1:12" ht="15" customHeight="1">
      <c r="A29" s="23"/>
      <c r="B29" s="16">
        <v>20</v>
      </c>
      <c r="C29" s="80">
        <v>234037</v>
      </c>
      <c r="D29" s="145">
        <f>SUMIFS(Мониторинг!DT$13:DT$30,Мониторинг!$A$13:$A$30,$B$1)</f>
        <v>0</v>
      </c>
      <c r="E29" s="145">
        <f>SUMIFS(Мониторинг!DU$13:DU$30,Мониторинг!$A$13:$A$30,$B$1)</f>
        <v>0</v>
      </c>
      <c r="F29" s="20">
        <f t="shared" si="0"/>
        <v>0</v>
      </c>
      <c r="G29" s="145">
        <f t="shared" si="1"/>
        <v>0</v>
      </c>
      <c r="H29" s="145">
        <f t="shared" si="2"/>
        <v>0</v>
      </c>
      <c r="I29" s="145"/>
      <c r="J29" s="145">
        <f t="shared" si="5"/>
        <v>0</v>
      </c>
    </row>
    <row r="30" spans="1:12" ht="15" customHeight="1">
      <c r="A30" s="27"/>
      <c r="B30" s="16">
        <v>21</v>
      </c>
      <c r="C30" s="80">
        <v>125186</v>
      </c>
      <c r="D30" s="145">
        <f>SUMIFS(Мониторинг!DY$13:DY$30,Мониторинг!$A$13:$A$30,$B$1)</f>
        <v>0</v>
      </c>
      <c r="E30" s="145">
        <f>SUMIFS(Мониторинг!DZ$13:DZ$30,Мониторинг!$A$13:$A$30,$B$1)</f>
        <v>0</v>
      </c>
      <c r="F30" s="20">
        <f t="shared" si="0"/>
        <v>0</v>
      </c>
      <c r="G30" s="145">
        <f t="shared" si="1"/>
        <v>0</v>
      </c>
      <c r="H30" s="145">
        <f t="shared" si="2"/>
        <v>0</v>
      </c>
      <c r="I30" s="145"/>
      <c r="J30" s="145">
        <f t="shared" si="5"/>
        <v>0</v>
      </c>
    </row>
    <row r="31" spans="1:12" ht="15" customHeight="1">
      <c r="A31" s="27"/>
      <c r="B31" s="16">
        <v>22</v>
      </c>
      <c r="C31" s="80">
        <v>168010</v>
      </c>
      <c r="D31" s="145">
        <f>SUMIFS(Мониторинг!ED$13:ED$30,Мониторинг!$A$13:$A$30,$B$1)</f>
        <v>0</v>
      </c>
      <c r="E31" s="145">
        <f>SUMIFS(Мониторинг!EE$13:EE$30,Мониторинг!$A$13:$A$30,$B$1)</f>
        <v>0</v>
      </c>
      <c r="F31" s="20">
        <f t="shared" si="0"/>
        <v>0</v>
      </c>
      <c r="G31" s="145">
        <f t="shared" si="1"/>
        <v>0</v>
      </c>
      <c r="H31" s="145">
        <f t="shared" si="2"/>
        <v>0</v>
      </c>
      <c r="I31" s="145"/>
      <c r="J31" s="145">
        <f t="shared" si="5"/>
        <v>0</v>
      </c>
    </row>
    <row r="32" spans="1:12" ht="15" customHeight="1">
      <c r="A32" s="27"/>
      <c r="B32" s="16">
        <v>23</v>
      </c>
      <c r="C32" s="80">
        <v>475359</v>
      </c>
      <c r="D32" s="145">
        <f>SUMIFS(Мониторинг!EI$13:EI$30,Мониторинг!$A$13:$A$30,$B$1)</f>
        <v>0</v>
      </c>
      <c r="E32" s="145">
        <f>SUMIFS(Мониторинг!EJ$13:EJ$30,Мониторинг!$A$13:$A$30,$B$1)</f>
        <v>0</v>
      </c>
      <c r="F32" s="20">
        <f t="shared" si="0"/>
        <v>0</v>
      </c>
      <c r="G32" s="145">
        <f t="shared" si="1"/>
        <v>0</v>
      </c>
      <c r="H32" s="145">
        <f t="shared" si="2"/>
        <v>0</v>
      </c>
      <c r="I32" s="145"/>
      <c r="J32" s="145">
        <f t="shared" si="5"/>
        <v>0</v>
      </c>
    </row>
    <row r="33" spans="1:12" ht="15" customHeight="1">
      <c r="A33" s="27"/>
      <c r="B33" s="16">
        <v>24</v>
      </c>
      <c r="C33" s="80">
        <v>89311</v>
      </c>
      <c r="D33" s="145">
        <f>SUMIFS(Мониторинг!EN$13:EN$30,Мониторинг!$A$13:$A$30,$B$1)</f>
        <v>0</v>
      </c>
      <c r="E33" s="145">
        <f>SUMIFS(Мониторинг!EO$13:EO$30,Мониторинг!$A$13:$A$30,$B$1)</f>
        <v>0</v>
      </c>
      <c r="F33" s="20">
        <f t="shared" si="0"/>
        <v>0</v>
      </c>
      <c r="G33" s="145">
        <f t="shared" si="1"/>
        <v>0</v>
      </c>
      <c r="H33" s="145">
        <f t="shared" si="2"/>
        <v>0</v>
      </c>
      <c r="I33" s="145"/>
      <c r="J33" s="145">
        <f t="shared" si="5"/>
        <v>0</v>
      </c>
    </row>
    <row r="34" spans="1:12" ht="15" customHeight="1">
      <c r="A34" s="27"/>
      <c r="B34" s="16">
        <v>25</v>
      </c>
      <c r="C34" s="80">
        <v>201977</v>
      </c>
      <c r="D34" s="145">
        <f>SUMIFS(Мониторинг!ES$13:ES$30,Мониторинг!$A$13:$A$30,$B$1)</f>
        <v>0</v>
      </c>
      <c r="E34" s="145">
        <f>SUMIFS(Мониторинг!ET$13:ET$30,Мониторинг!$A$13:$A$30,$B$1)</f>
        <v>0</v>
      </c>
      <c r="F34" s="20">
        <f t="shared" si="0"/>
        <v>0</v>
      </c>
      <c r="G34" s="145">
        <f t="shared" si="1"/>
        <v>0</v>
      </c>
      <c r="H34" s="145">
        <f t="shared" si="2"/>
        <v>0</v>
      </c>
      <c r="I34" s="145"/>
      <c r="J34" s="145">
        <f t="shared" si="5"/>
        <v>0</v>
      </c>
    </row>
    <row r="35" spans="1:12" ht="15" customHeight="1">
      <c r="A35" s="24"/>
      <c r="B35" s="16">
        <v>26</v>
      </c>
      <c r="C35" s="80">
        <v>268821</v>
      </c>
      <c r="D35" s="145">
        <f>SUMIFS(Мониторинг!EX$13:EX$30,Мониторинг!$A$13:$A$30,$B$1)</f>
        <v>0</v>
      </c>
      <c r="E35" s="145">
        <f>SUMIFS(Мониторинг!EY$13:EY$30,Мониторинг!$A$13:$A$30,$B$1)</f>
        <v>0</v>
      </c>
      <c r="F35" s="20">
        <f t="shared" si="0"/>
        <v>0</v>
      </c>
      <c r="G35" s="145">
        <f t="shared" si="1"/>
        <v>0</v>
      </c>
      <c r="H35" s="145">
        <f t="shared" si="2"/>
        <v>0</v>
      </c>
      <c r="I35" s="145"/>
      <c r="J35" s="145">
        <f t="shared" si="5"/>
        <v>0</v>
      </c>
    </row>
    <row r="36" spans="1:12" ht="15" customHeight="1">
      <c r="A36" s="261" t="s">
        <v>14</v>
      </c>
      <c r="B36" s="262"/>
      <c r="C36" s="80"/>
      <c r="D36" s="157">
        <f>D37+D38+D39</f>
        <v>8</v>
      </c>
      <c r="E36" s="157">
        <f>E37+E38+E39</f>
        <v>0</v>
      </c>
      <c r="F36" s="20">
        <f t="shared" si="0"/>
        <v>0</v>
      </c>
      <c r="G36" s="157">
        <f>G37+G38+G39</f>
        <v>1048724</v>
      </c>
      <c r="H36" s="157">
        <f>H37+H38+H39</f>
        <v>0</v>
      </c>
      <c r="I36" s="157">
        <f>I37+I38+I39</f>
        <v>0</v>
      </c>
      <c r="J36" s="157">
        <f>J37+J38+J39</f>
        <v>0</v>
      </c>
      <c r="L36" s="150"/>
    </row>
    <row r="37" spans="1:12" ht="15" customHeight="1">
      <c r="A37" s="23"/>
      <c r="B37" s="16">
        <v>27</v>
      </c>
      <c r="C37" s="80">
        <v>140232</v>
      </c>
      <c r="D37" s="143">
        <f>SUMIFS(Мониторинг!FG$13:FG$30,Мониторинг!$A$13:$A$30,$B$1)</f>
        <v>4</v>
      </c>
      <c r="E37" s="143">
        <f>SUMIFS(Мониторинг!FH$13:FH$30,Мониторинг!$A$13:$A$30,$B$1)</f>
        <v>0</v>
      </c>
      <c r="F37" s="20">
        <f t="shared" si="0"/>
        <v>0</v>
      </c>
      <c r="G37" s="143">
        <f t="shared" si="1"/>
        <v>560928</v>
      </c>
      <c r="H37" s="143">
        <f t="shared" si="2"/>
        <v>0</v>
      </c>
      <c r="I37" s="143"/>
      <c r="J37" s="143">
        <f t="shared" si="5"/>
        <v>0</v>
      </c>
    </row>
    <row r="38" spans="1:12" ht="15" customHeight="1">
      <c r="A38" s="27"/>
      <c r="B38" s="16">
        <v>28</v>
      </c>
      <c r="C38" s="80">
        <v>83035</v>
      </c>
      <c r="D38" s="143">
        <f>SUMIFS(Мониторинг!FL$13:FL$30,Мониторинг!$A$13:$A$30,$B$1)</f>
        <v>2</v>
      </c>
      <c r="E38" s="143">
        <f>SUMIFS(Мониторинг!FM$13:FM$30,Мониторинг!$A$13:$A$30,$B$1)</f>
        <v>0</v>
      </c>
      <c r="F38" s="20">
        <f t="shared" si="0"/>
        <v>0</v>
      </c>
      <c r="G38" s="143">
        <f t="shared" si="1"/>
        <v>166070</v>
      </c>
      <c r="H38" s="143">
        <f t="shared" si="2"/>
        <v>0</v>
      </c>
      <c r="I38" s="143"/>
      <c r="J38" s="143">
        <f t="shared" si="5"/>
        <v>0</v>
      </c>
    </row>
    <row r="39" spans="1:12" ht="15" customHeight="1">
      <c r="A39" s="24"/>
      <c r="B39" s="16">
        <v>29</v>
      </c>
      <c r="C39" s="80">
        <v>160863</v>
      </c>
      <c r="D39" s="143">
        <f>SUMIFS(Мониторинг!FQ$13:FQ$30,Мониторинг!$A$13:$A$30,$B$1)</f>
        <v>2</v>
      </c>
      <c r="E39" s="143">
        <f>SUMIFS(Мониторинг!FR$13:FR$30,Мониторинг!$A$13:$A$30,$B$1)</f>
        <v>0</v>
      </c>
      <c r="F39" s="20">
        <f t="shared" si="0"/>
        <v>0</v>
      </c>
      <c r="G39" s="143">
        <f t="shared" si="1"/>
        <v>321726</v>
      </c>
      <c r="H39" s="143">
        <f t="shared" si="2"/>
        <v>0</v>
      </c>
      <c r="I39" s="143"/>
      <c r="J39" s="143">
        <f t="shared" si="5"/>
        <v>0</v>
      </c>
    </row>
    <row r="40" spans="1:12" ht="15" customHeight="1">
      <c r="A40" s="261" t="s">
        <v>15</v>
      </c>
      <c r="B40" s="262"/>
      <c r="C40" s="80"/>
      <c r="D40" s="157">
        <f>D41+D42+D44</f>
        <v>0</v>
      </c>
      <c r="E40" s="157">
        <f>E41+E42+E44</f>
        <v>0</v>
      </c>
      <c r="F40" s="20">
        <f t="shared" si="0"/>
        <v>0</v>
      </c>
      <c r="G40" s="157">
        <f>G41+G42+G44</f>
        <v>0</v>
      </c>
      <c r="H40" s="157">
        <f>H41+H42+H44</f>
        <v>0</v>
      </c>
      <c r="I40" s="157">
        <f>I41+I42+I44</f>
        <v>0</v>
      </c>
      <c r="J40" s="157">
        <f>J41+J42+J44</f>
        <v>0</v>
      </c>
      <c r="L40" s="150"/>
    </row>
    <row r="41" spans="1:12" ht="15" customHeight="1">
      <c r="A41" s="23"/>
      <c r="B41" s="16">
        <v>30</v>
      </c>
      <c r="C41" s="80">
        <v>75312</v>
      </c>
      <c r="D41" s="143">
        <f>SUMIFS(Мониторинг!FZ$13:FZ$30,Мониторинг!$A$13:$A$30,$B$1)</f>
        <v>0</v>
      </c>
      <c r="E41" s="143">
        <f>SUMIFS(Мониторинг!GA$13:GA$30,Мониторинг!$A$13:$A$30,$B$1)</f>
        <v>0</v>
      </c>
      <c r="F41" s="20">
        <f t="shared" si="0"/>
        <v>0</v>
      </c>
      <c r="G41" s="143">
        <f t="shared" si="1"/>
        <v>0</v>
      </c>
      <c r="H41" s="143">
        <f t="shared" si="2"/>
        <v>0</v>
      </c>
      <c r="I41" s="143"/>
      <c r="J41" s="143">
        <f t="shared" si="5"/>
        <v>0</v>
      </c>
    </row>
    <row r="42" spans="1:12" ht="15" customHeight="1">
      <c r="A42" s="27"/>
      <c r="B42" s="16">
        <v>31</v>
      </c>
      <c r="C42" s="80">
        <v>109406</v>
      </c>
      <c r="D42" s="143">
        <f>SUMIFS(Мониторинг!GE$13:GE$30,Мониторинг!$A$13:$A$30,$B$1)</f>
        <v>0</v>
      </c>
      <c r="E42" s="143">
        <f>SUMIFS(Мониторинг!GF$13:GF$30,Мониторинг!$A$13:$A$30,$B$1)</f>
        <v>0</v>
      </c>
      <c r="F42" s="20">
        <f t="shared" si="0"/>
        <v>0</v>
      </c>
      <c r="G42" s="143">
        <f t="shared" si="1"/>
        <v>0</v>
      </c>
      <c r="H42" s="143">
        <f t="shared" si="2"/>
        <v>0</v>
      </c>
      <c r="I42" s="143"/>
      <c r="J42" s="143">
        <f t="shared" si="5"/>
        <v>0</v>
      </c>
    </row>
    <row r="43" spans="1:12" ht="15" customHeight="1">
      <c r="A43" s="27"/>
      <c r="B43" s="16">
        <v>32</v>
      </c>
      <c r="C43" s="80">
        <v>107504</v>
      </c>
      <c r="D43" s="143"/>
      <c r="E43" s="143"/>
      <c r="F43" s="20">
        <f t="shared" si="0"/>
        <v>0</v>
      </c>
      <c r="G43" s="143">
        <f t="shared" ref="G43:G44" si="8">D43*$C43</f>
        <v>0</v>
      </c>
      <c r="H43" s="143">
        <f t="shared" ref="H43:H44" si="9">E43*$C43</f>
        <v>0</v>
      </c>
      <c r="I43" s="143"/>
      <c r="J43" s="143"/>
    </row>
    <row r="44" spans="1:12" ht="15" customHeight="1">
      <c r="A44" s="24"/>
      <c r="B44" s="16">
        <v>33</v>
      </c>
      <c r="C44" s="80">
        <v>148560</v>
      </c>
      <c r="D44" s="143">
        <f>SUMIFS(Мониторинг!GO$13:GO$30,Мониторинг!$A$13:$A$30,$B$1)</f>
        <v>0</v>
      </c>
      <c r="E44" s="143">
        <f>SUMIFS(Мониторинг!GP$13:GP$30,Мониторинг!$A$13:$A$30,$B$1)</f>
        <v>0</v>
      </c>
      <c r="F44" s="20">
        <f t="shared" si="0"/>
        <v>0</v>
      </c>
      <c r="G44" s="143">
        <f t="shared" si="8"/>
        <v>0</v>
      </c>
      <c r="H44" s="143">
        <f t="shared" si="9"/>
        <v>0</v>
      </c>
      <c r="I44" s="143"/>
      <c r="J44" s="143">
        <f t="shared" si="5"/>
        <v>0</v>
      </c>
    </row>
    <row r="45" spans="1:12" ht="15" customHeight="1">
      <c r="A45" s="261" t="s">
        <v>16</v>
      </c>
      <c r="B45" s="262"/>
      <c r="C45" s="80"/>
      <c r="D45" s="157">
        <f>D46+D47+D48+D49+D51+D53</f>
        <v>0</v>
      </c>
      <c r="E45" s="157">
        <f>E46+E47+E48+E49+E51+E53</f>
        <v>0</v>
      </c>
      <c r="F45" s="20">
        <f t="shared" si="0"/>
        <v>0</v>
      </c>
      <c r="G45" s="157">
        <f>G46+G47+G48+G49+G51+G53</f>
        <v>0</v>
      </c>
      <c r="H45" s="157">
        <f>H46+H47+H48+H49+H51+H53</f>
        <v>0</v>
      </c>
      <c r="I45" s="157">
        <f>I46+I47+I48+I49+I51+I53</f>
        <v>0</v>
      </c>
      <c r="J45" s="157">
        <f>J46+J47+J48+J49+J51+J53</f>
        <v>0</v>
      </c>
      <c r="L45" s="150"/>
    </row>
    <row r="46" spans="1:12" ht="15" customHeight="1">
      <c r="A46" s="23"/>
      <c r="B46" s="16">
        <v>34</v>
      </c>
      <c r="C46" s="80">
        <v>103417</v>
      </c>
      <c r="D46" s="143">
        <f>SUMIFS(Мониторинг!GX$13:GX$30,Мониторинг!$A$13:$A$30,$B$1)</f>
        <v>0</v>
      </c>
      <c r="E46" s="143">
        <f>SUMIFS(Мониторинг!GY$13:GY$30,Мониторинг!$A$13:$A$30,$B$1)</f>
        <v>0</v>
      </c>
      <c r="F46" s="20">
        <f t="shared" si="0"/>
        <v>0</v>
      </c>
      <c r="G46" s="143">
        <f t="shared" si="1"/>
        <v>0</v>
      </c>
      <c r="H46" s="143">
        <f t="shared" si="2"/>
        <v>0</v>
      </c>
      <c r="I46" s="143"/>
      <c r="J46" s="143">
        <f t="shared" si="5"/>
        <v>0</v>
      </c>
    </row>
    <row r="47" spans="1:12" ht="15" customHeight="1">
      <c r="A47" s="27"/>
      <c r="B47" s="16">
        <v>35</v>
      </c>
      <c r="C47" s="80">
        <v>212405</v>
      </c>
      <c r="D47" s="143">
        <f>SUMIFS(Мониторинг!HC$13:HC$30,Мониторинг!$A$13:$A$30,$B$1)</f>
        <v>0</v>
      </c>
      <c r="E47" s="143">
        <f>SUMIFS(Мониторинг!HD$13:HD$30,Мониторинг!$A$13:$A$30,$B$1)</f>
        <v>0</v>
      </c>
      <c r="F47" s="20">
        <f t="shared" si="0"/>
        <v>0</v>
      </c>
      <c r="G47" s="143">
        <f t="shared" si="1"/>
        <v>0</v>
      </c>
      <c r="H47" s="143">
        <f t="shared" si="2"/>
        <v>0</v>
      </c>
      <c r="I47" s="143"/>
      <c r="J47" s="143">
        <f t="shared" si="5"/>
        <v>0</v>
      </c>
    </row>
    <row r="48" spans="1:12" ht="15" customHeight="1">
      <c r="A48" s="27"/>
      <c r="B48" s="16">
        <v>36</v>
      </c>
      <c r="C48" s="80">
        <v>122578</v>
      </c>
      <c r="D48" s="143">
        <f>SUMIFS(Мониторинг!HH$13:HH$30,Мониторинг!$A$13:$A$30,$B$1)</f>
        <v>0</v>
      </c>
      <c r="E48" s="143">
        <f>SUMIFS(Мониторинг!HI$13:HI$30,Мониторинг!$A$13:$A$30,$B$1)</f>
        <v>0</v>
      </c>
      <c r="F48" s="20">
        <f t="shared" si="0"/>
        <v>0</v>
      </c>
      <c r="G48" s="143">
        <f t="shared" si="1"/>
        <v>0</v>
      </c>
      <c r="H48" s="143">
        <f t="shared" si="2"/>
        <v>0</v>
      </c>
      <c r="I48" s="143"/>
      <c r="J48" s="143">
        <f t="shared" si="5"/>
        <v>0</v>
      </c>
    </row>
    <row r="49" spans="1:12" ht="15" customHeight="1">
      <c r="A49" s="27"/>
      <c r="B49" s="16">
        <v>37</v>
      </c>
      <c r="C49" s="80">
        <v>210613</v>
      </c>
      <c r="D49" s="143">
        <f>SUMIFS(Мониторинг!HM$13:HM$30,Мониторинг!$A$13:$A$30,$B$1)</f>
        <v>0</v>
      </c>
      <c r="E49" s="143">
        <f>SUMIFS(Мониторинг!HN$13:HN$30,Мониторинг!$A$13:$A$30,$B$1)</f>
        <v>0</v>
      </c>
      <c r="F49" s="20">
        <f t="shared" si="0"/>
        <v>0</v>
      </c>
      <c r="G49" s="143">
        <f t="shared" si="1"/>
        <v>0</v>
      </c>
      <c r="H49" s="143">
        <f t="shared" si="2"/>
        <v>0</v>
      </c>
      <c r="I49" s="143"/>
      <c r="J49" s="143">
        <f t="shared" si="5"/>
        <v>0</v>
      </c>
    </row>
    <row r="50" spans="1:12" ht="15" customHeight="1">
      <c r="A50" s="27"/>
      <c r="B50" s="16">
        <v>38</v>
      </c>
      <c r="C50" s="80">
        <v>209420</v>
      </c>
      <c r="D50" s="143">
        <f>SUMIFS(Мониторинг!HR$13:HR$30,Мониторинг!$A$13:$A$30,$B$1)</f>
        <v>0</v>
      </c>
      <c r="E50" s="143">
        <f>SUMIFS(Мониторинг!HS$13:HS$30,Мониторинг!$A$13:$A$30,$B$1)</f>
        <v>0</v>
      </c>
      <c r="F50" s="20"/>
      <c r="G50" s="143">
        <f t="shared" ref="G50" si="10">D50*$C50</f>
        <v>0</v>
      </c>
      <c r="H50" s="143">
        <f t="shared" ref="H50" si="11">E50*$C50</f>
        <v>0</v>
      </c>
      <c r="I50" s="143"/>
      <c r="J50" s="143"/>
    </row>
    <row r="51" spans="1:12" ht="15" customHeight="1">
      <c r="A51" s="27"/>
      <c r="B51" s="16">
        <v>39</v>
      </c>
      <c r="C51" s="80">
        <v>92391</v>
      </c>
      <c r="D51" s="143">
        <f>SUMIFS(Мониторинг!HW$13:HW$30,Мониторинг!$A$13:$A$30,$B$1)</f>
        <v>0</v>
      </c>
      <c r="E51" s="143">
        <f>SUMIFS(Мониторинг!HX$13:HX$30,Мониторинг!$A$13:$A$30,$B$1)</f>
        <v>0</v>
      </c>
      <c r="F51" s="20">
        <f t="shared" si="0"/>
        <v>0</v>
      </c>
      <c r="G51" s="143">
        <f t="shared" ref="G51:G53" si="12">D51*$C51</f>
        <v>0</v>
      </c>
      <c r="H51" s="143">
        <f t="shared" ref="H51:H53" si="13">E51*$C51</f>
        <v>0</v>
      </c>
      <c r="I51" s="143"/>
      <c r="J51" s="143">
        <f t="shared" si="5"/>
        <v>0</v>
      </c>
    </row>
    <row r="52" spans="1:12" ht="15" customHeight="1">
      <c r="A52" s="27"/>
      <c r="B52" s="16">
        <v>40</v>
      </c>
      <c r="C52" s="80">
        <v>203100</v>
      </c>
      <c r="D52" s="143">
        <f>SUMIFS(Мониторинг!IB$13:IB$30,Мониторинг!$A$13:$A$30,$B$1)</f>
        <v>0</v>
      </c>
      <c r="E52" s="143">
        <f>SUMIFS(Мониторинг!IC$13:IC$30,Мониторинг!$A$13:$A$30,$B$1)</f>
        <v>0</v>
      </c>
      <c r="F52" s="20"/>
      <c r="G52" s="143">
        <f t="shared" si="12"/>
        <v>0</v>
      </c>
      <c r="H52" s="143">
        <f t="shared" si="13"/>
        <v>0</v>
      </c>
      <c r="I52" s="143"/>
      <c r="J52" s="143"/>
    </row>
    <row r="53" spans="1:12" ht="15" customHeight="1">
      <c r="A53" s="24"/>
      <c r="B53" s="16">
        <v>41</v>
      </c>
      <c r="C53" s="80">
        <v>271190</v>
      </c>
      <c r="D53" s="143">
        <f>SUMIFS(Мониторинг!IG$13:IG$30,Мониторинг!$A$13:$A$30,$B$1)</f>
        <v>0</v>
      </c>
      <c r="E53" s="143">
        <f>SUMIFS(Мониторинг!IH$13:IH$30,Мониторинг!$A$13:$A$30,$B$1)</f>
        <v>0</v>
      </c>
      <c r="F53" s="20">
        <f t="shared" si="0"/>
        <v>0</v>
      </c>
      <c r="G53" s="143">
        <f t="shared" si="12"/>
        <v>0</v>
      </c>
      <c r="H53" s="143">
        <f t="shared" si="13"/>
        <v>0</v>
      </c>
      <c r="I53" s="143"/>
      <c r="J53" s="143">
        <f t="shared" si="5"/>
        <v>0</v>
      </c>
    </row>
    <row r="54" spans="1:12" ht="15" customHeight="1">
      <c r="A54" s="16" t="s">
        <v>17</v>
      </c>
      <c r="B54" s="16">
        <v>42</v>
      </c>
      <c r="C54" s="80">
        <v>164370</v>
      </c>
      <c r="D54" s="157">
        <f>SUMIFS(Мониторинг!IP$13:IP$30,Мониторинг!$A$13:$A$30,$B$1)</f>
        <v>0</v>
      </c>
      <c r="E54" s="157">
        <f>SUMIFS(Мониторинг!IQ$13:IQ$30,Мониторинг!$A$13:$A$30,$B$1)</f>
        <v>0</v>
      </c>
      <c r="F54" s="20">
        <f t="shared" si="0"/>
        <v>0</v>
      </c>
      <c r="G54" s="157">
        <f t="shared" si="1"/>
        <v>0</v>
      </c>
      <c r="H54" s="157">
        <f t="shared" si="2"/>
        <v>0</v>
      </c>
      <c r="I54" s="157"/>
      <c r="J54" s="157">
        <f t="shared" si="5"/>
        <v>0</v>
      </c>
      <c r="L54" s="150"/>
    </row>
    <row r="55" spans="1:12" ht="15" customHeight="1">
      <c r="A55" s="261" t="s">
        <v>18</v>
      </c>
      <c r="B55" s="262"/>
      <c r="C55" s="80"/>
      <c r="D55" s="157">
        <f>SUM(D56:D77)</f>
        <v>300</v>
      </c>
      <c r="E55" s="157">
        <f>SUM(E56:E77)</f>
        <v>20</v>
      </c>
      <c r="F55" s="20">
        <f t="shared" si="0"/>
        <v>6.6666666666666666E-2</v>
      </c>
      <c r="G55" s="157">
        <f>SUM(G56:G77)</f>
        <v>45947775</v>
      </c>
      <c r="H55" s="157">
        <f>SUM(H56:H77)</f>
        <v>2881699</v>
      </c>
      <c r="I55" s="157">
        <f>SUM(I56:I77)</f>
        <v>0</v>
      </c>
      <c r="J55" s="157">
        <f>SUM(J56:J77)</f>
        <v>0</v>
      </c>
      <c r="L55" s="150"/>
    </row>
    <row r="56" spans="1:12" ht="15" customHeight="1">
      <c r="A56" s="23"/>
      <c r="B56" s="16">
        <v>43</v>
      </c>
      <c r="C56" s="80">
        <v>199124</v>
      </c>
      <c r="D56" s="143">
        <f>SUMIFS(Мониторинг!IU$13:IU$30,Мониторинг!$A$13:$A$30,$B$1)</f>
        <v>0</v>
      </c>
      <c r="E56" s="143">
        <f>SUMIFS(Мониторинг!IV$13:IV$30,Мониторинг!$A$13:$A$30,$B$1)</f>
        <v>0</v>
      </c>
      <c r="F56" s="20">
        <f t="shared" si="0"/>
        <v>0</v>
      </c>
      <c r="G56" s="143">
        <f t="shared" si="1"/>
        <v>0</v>
      </c>
      <c r="H56" s="143">
        <f t="shared" si="2"/>
        <v>0</v>
      </c>
      <c r="I56" s="143"/>
      <c r="J56" s="143">
        <f t="shared" si="5"/>
        <v>0</v>
      </c>
    </row>
    <row r="57" spans="1:12" ht="15" customHeight="1">
      <c r="A57" s="27"/>
      <c r="B57" s="16">
        <v>44</v>
      </c>
      <c r="C57" s="80">
        <v>230121</v>
      </c>
      <c r="D57" s="143">
        <f>SUMIFS(Мониторинг!IZ$13:IZ$30,Мониторинг!$A$13:$A$30,$B$1)</f>
        <v>0</v>
      </c>
      <c r="E57" s="143">
        <f>SUMIFS(Мониторинг!JA$13:JA$30,Мониторинг!$A$13:$A$30,$B$1)</f>
        <v>0</v>
      </c>
      <c r="F57" s="20">
        <f t="shared" si="0"/>
        <v>0</v>
      </c>
      <c r="G57" s="143">
        <f t="shared" si="1"/>
        <v>0</v>
      </c>
      <c r="H57" s="143">
        <f t="shared" si="2"/>
        <v>0</v>
      </c>
      <c r="I57" s="143"/>
      <c r="J57" s="143">
        <f t="shared" si="5"/>
        <v>0</v>
      </c>
    </row>
    <row r="58" spans="1:12" ht="15" customHeight="1">
      <c r="A58" s="27"/>
      <c r="B58" s="16">
        <v>45</v>
      </c>
      <c r="C58" s="80">
        <v>260837</v>
      </c>
      <c r="D58" s="143">
        <f>SUMIFS(Мониторинг!JE$13:JE$30,Мониторинг!$A$13:$A$30,$B$1)</f>
        <v>0</v>
      </c>
      <c r="E58" s="143">
        <f>SUMIFS(Мониторинг!JF$13:JF$30,Мониторинг!$A$13:$A$30,$B$1)</f>
        <v>0</v>
      </c>
      <c r="F58" s="20">
        <f t="shared" si="0"/>
        <v>0</v>
      </c>
      <c r="G58" s="143">
        <f t="shared" si="1"/>
        <v>0</v>
      </c>
      <c r="H58" s="143">
        <f t="shared" si="2"/>
        <v>0</v>
      </c>
      <c r="I58" s="143"/>
      <c r="J58" s="143">
        <f t="shared" si="5"/>
        <v>0</v>
      </c>
    </row>
    <row r="59" spans="1:12" ht="15" customHeight="1">
      <c r="A59" s="27"/>
      <c r="B59" s="16">
        <v>46</v>
      </c>
      <c r="C59" s="80">
        <v>147972</v>
      </c>
      <c r="D59" s="143">
        <f>SUMIFS(Мониторинг!JJ$13:JJ$30,Мониторинг!$A$13:$A$30,$B$1)</f>
        <v>0</v>
      </c>
      <c r="E59" s="143">
        <f>SUMIFS(Мониторинг!JK$13:JK$30,Мониторинг!$A$13:$A$30,$B$1)</f>
        <v>0</v>
      </c>
      <c r="F59" s="20">
        <f t="shared" si="0"/>
        <v>0</v>
      </c>
      <c r="G59" s="143">
        <f t="shared" si="1"/>
        <v>0</v>
      </c>
      <c r="H59" s="143">
        <f t="shared" si="2"/>
        <v>0</v>
      </c>
      <c r="I59" s="143"/>
      <c r="J59" s="143">
        <f t="shared" si="5"/>
        <v>0</v>
      </c>
    </row>
    <row r="60" spans="1:12" ht="15" customHeight="1">
      <c r="A60" s="27"/>
      <c r="B60" s="16">
        <v>47</v>
      </c>
      <c r="C60" s="80">
        <v>179013</v>
      </c>
      <c r="D60" s="143">
        <f>SUMIFS(Мониторинг!JO$13:JO$30,Мониторинг!$A$13:$A$30,$B$1)</f>
        <v>0</v>
      </c>
      <c r="E60" s="143">
        <f>SUMIFS(Мониторинг!JP$13:JP$30,Мониторинг!$A$13:$A$30,$B$1)</f>
        <v>0</v>
      </c>
      <c r="F60" s="20">
        <f t="shared" si="0"/>
        <v>0</v>
      </c>
      <c r="G60" s="143">
        <f t="shared" si="1"/>
        <v>0</v>
      </c>
      <c r="H60" s="143">
        <f t="shared" si="2"/>
        <v>0</v>
      </c>
      <c r="I60" s="143"/>
      <c r="J60" s="143">
        <f t="shared" si="5"/>
        <v>0</v>
      </c>
    </row>
    <row r="61" spans="1:12" ht="15" customHeight="1">
      <c r="A61" s="27"/>
      <c r="B61" s="16">
        <v>48</v>
      </c>
      <c r="C61" s="80">
        <v>222876</v>
      </c>
      <c r="D61" s="143">
        <f>SUMIFS(Мониторинг!JT$13:JT$30,Мониторинг!$A$13:$A$30,$B$1)</f>
        <v>0</v>
      </c>
      <c r="E61" s="143">
        <f>SUMIFS(Мониторинг!JU$13:JU$30,Мониторинг!$A$13:$A$30,$B$1)</f>
        <v>0</v>
      </c>
      <c r="F61" s="20">
        <f t="shared" si="0"/>
        <v>0</v>
      </c>
      <c r="G61" s="143">
        <f t="shared" si="1"/>
        <v>0</v>
      </c>
      <c r="H61" s="143">
        <f t="shared" si="2"/>
        <v>0</v>
      </c>
      <c r="I61" s="143"/>
      <c r="J61" s="143">
        <f t="shared" si="5"/>
        <v>0</v>
      </c>
    </row>
    <row r="62" spans="1:12" ht="15" customHeight="1">
      <c r="A62" s="27"/>
      <c r="B62" s="16">
        <v>49</v>
      </c>
      <c r="C62" s="80">
        <v>136982</v>
      </c>
      <c r="D62" s="143">
        <f>SUMIFS(Мониторинг!JY$13:JY$30,Мониторинг!$A$13:$A$30,$B$1)</f>
        <v>180</v>
      </c>
      <c r="E62" s="143">
        <f>SUMIFS(Мониторинг!JZ$13:JZ$30,Мониторинг!$A$13:$A$30,$B$1)</f>
        <v>16</v>
      </c>
      <c r="F62" s="20">
        <f t="shared" si="0"/>
        <v>8.8888888888888892E-2</v>
      </c>
      <c r="G62" s="143">
        <f t="shared" si="1"/>
        <v>24656760</v>
      </c>
      <c r="H62" s="143">
        <f t="shared" si="2"/>
        <v>2191712</v>
      </c>
      <c r="I62" s="143"/>
      <c r="J62" s="143">
        <f t="shared" si="5"/>
        <v>0</v>
      </c>
    </row>
    <row r="63" spans="1:12" ht="15" customHeight="1">
      <c r="A63" s="27"/>
      <c r="B63" s="16">
        <v>50</v>
      </c>
      <c r="C63" s="80">
        <v>162640</v>
      </c>
      <c r="D63" s="143">
        <f>SUMIFS(Мониторинг!KD$13:KD$30,Мониторинг!$A$13:$A$30,$B$1)</f>
        <v>75</v>
      </c>
      <c r="E63" s="143">
        <f>SUMIFS(Мониторинг!KE$13:KE$30,Мониторинг!$A$13:$A$30,$B$1)</f>
        <v>3</v>
      </c>
      <c r="F63" s="20">
        <f t="shared" si="0"/>
        <v>0.04</v>
      </c>
      <c r="G63" s="143">
        <f t="shared" si="1"/>
        <v>12198000</v>
      </c>
      <c r="H63" s="143">
        <f t="shared" si="2"/>
        <v>487920</v>
      </c>
      <c r="I63" s="143"/>
      <c r="J63" s="143">
        <f t="shared" si="5"/>
        <v>0</v>
      </c>
    </row>
    <row r="64" spans="1:12" ht="15" customHeight="1">
      <c r="A64" s="27"/>
      <c r="B64" s="16">
        <v>51</v>
      </c>
      <c r="C64" s="80">
        <v>202067</v>
      </c>
      <c r="D64" s="143">
        <f>SUMIFS(Мониторинг!KI$13:KI$30,Мониторинг!$A$13:$A$30,$B$1)</f>
        <v>45</v>
      </c>
      <c r="E64" s="143">
        <f>SUMIFS(Мониторинг!KJ$13:KJ$30,Мониторинг!$A$13:$A$30,$B$1)</f>
        <v>1</v>
      </c>
      <c r="F64" s="20">
        <f t="shared" si="0"/>
        <v>2.2222222222222223E-2</v>
      </c>
      <c r="G64" s="143">
        <f t="shared" si="1"/>
        <v>9093015</v>
      </c>
      <c r="H64" s="143">
        <f t="shared" si="2"/>
        <v>202067</v>
      </c>
      <c r="I64" s="143"/>
      <c r="J64" s="143">
        <f t="shared" si="5"/>
        <v>0</v>
      </c>
    </row>
    <row r="65" spans="1:12" ht="15" customHeight="1">
      <c r="A65" s="27"/>
      <c r="B65" s="16">
        <v>52</v>
      </c>
      <c r="C65" s="80">
        <v>287307</v>
      </c>
      <c r="D65" s="143">
        <f>SUMIFS(Мониторинг!KN$13:KN$30,Мониторинг!$A$13:$A$30,$B$1)</f>
        <v>0</v>
      </c>
      <c r="E65" s="143">
        <f>SUMIFS(Мониторинг!KO$13:KO$30,Мониторинг!$A$13:$A$30,$B$1)</f>
        <v>0</v>
      </c>
      <c r="F65" s="20">
        <f t="shared" si="0"/>
        <v>0</v>
      </c>
      <c r="G65" s="143">
        <f t="shared" si="1"/>
        <v>0</v>
      </c>
      <c r="H65" s="143">
        <f t="shared" si="2"/>
        <v>0</v>
      </c>
      <c r="I65" s="143"/>
      <c r="J65" s="143">
        <f t="shared" si="5"/>
        <v>0</v>
      </c>
    </row>
    <row r="66" spans="1:12" ht="15" customHeight="1">
      <c r="A66" s="27"/>
      <c r="B66" s="16">
        <v>53</v>
      </c>
      <c r="C66" s="80">
        <v>313443</v>
      </c>
      <c r="D66" s="143">
        <f>SUMIFS(Мониторинг!KS$13:KS$30,Мониторинг!$A$13:$A$30,$B$1)</f>
        <v>0</v>
      </c>
      <c r="E66" s="143">
        <f>SUMIFS(Мониторинг!KT$13:KT$30,Мониторинг!$A$13:$A$30,$B$1)</f>
        <v>0</v>
      </c>
      <c r="F66" s="20">
        <f t="shared" si="0"/>
        <v>0</v>
      </c>
      <c r="G66" s="143">
        <f t="shared" si="1"/>
        <v>0</v>
      </c>
      <c r="H66" s="143">
        <f t="shared" si="2"/>
        <v>0</v>
      </c>
      <c r="I66" s="143"/>
      <c r="J66" s="143">
        <f t="shared" si="5"/>
        <v>0</v>
      </c>
    </row>
    <row r="67" spans="1:12" ht="15" customHeight="1">
      <c r="A67" s="27"/>
      <c r="B67" s="16">
        <v>54</v>
      </c>
      <c r="C67" s="80">
        <v>344313</v>
      </c>
      <c r="D67" s="143">
        <f>SUMIFS(Мониторинг!KX$13:KX$30,Мониторинг!$A$13:$A$30,$B$1)</f>
        <v>0</v>
      </c>
      <c r="E67" s="143">
        <f>SUMIFS(Мониторинг!KY$13:KY$30,Мониторинг!$A$13:$A$30,$B$1)</f>
        <v>0</v>
      </c>
      <c r="F67" s="20">
        <f t="shared" si="0"/>
        <v>0</v>
      </c>
      <c r="G67" s="143">
        <f t="shared" si="1"/>
        <v>0</v>
      </c>
      <c r="H67" s="143">
        <f t="shared" si="2"/>
        <v>0</v>
      </c>
      <c r="I67" s="143"/>
      <c r="J67" s="143">
        <f t="shared" si="5"/>
        <v>0</v>
      </c>
    </row>
    <row r="68" spans="1:12" ht="15" customHeight="1">
      <c r="A68" s="27"/>
      <c r="B68" s="16">
        <v>55</v>
      </c>
      <c r="C68" s="80">
        <v>171011</v>
      </c>
      <c r="D68" s="143">
        <f>SUMIFS(Мониторинг!LC$13:LC$30,Мониторинг!$A$13:$A$30,$B$1)</f>
        <v>0</v>
      </c>
      <c r="E68" s="143">
        <f>SUMIFS(Мониторинг!LD$13:LD$30,Мониторинг!$A$13:$A$30,$B$1)</f>
        <v>0</v>
      </c>
      <c r="F68" s="20">
        <f t="shared" si="0"/>
        <v>0</v>
      </c>
      <c r="G68" s="143">
        <f t="shared" si="1"/>
        <v>0</v>
      </c>
      <c r="H68" s="143">
        <f t="shared" si="2"/>
        <v>0</v>
      </c>
      <c r="I68" s="143"/>
      <c r="J68" s="143">
        <f t="shared" si="5"/>
        <v>0</v>
      </c>
    </row>
    <row r="69" spans="1:12" ht="15" customHeight="1">
      <c r="A69" s="27"/>
      <c r="B69" s="16">
        <v>56</v>
      </c>
      <c r="C69" s="80">
        <v>318704</v>
      </c>
      <c r="D69" s="143">
        <f>SUMIFS(Мониторинг!LH$13:LH$30,Мониторинг!$A$13:$A$30,$B$1)</f>
        <v>0</v>
      </c>
      <c r="E69" s="143">
        <f>SUMIFS(Мониторинг!LI$13:LI$30,Мониторинг!$A$13:$A$30,$B$1)</f>
        <v>0</v>
      </c>
      <c r="F69" s="20">
        <f t="shared" si="0"/>
        <v>0</v>
      </c>
      <c r="G69" s="143">
        <f t="shared" si="1"/>
        <v>0</v>
      </c>
      <c r="H69" s="143">
        <f t="shared" si="2"/>
        <v>0</v>
      </c>
      <c r="I69" s="143"/>
      <c r="J69" s="143">
        <f t="shared" si="5"/>
        <v>0</v>
      </c>
    </row>
    <row r="70" spans="1:12" ht="15" customHeight="1">
      <c r="A70" s="27"/>
      <c r="B70" s="16">
        <v>57</v>
      </c>
      <c r="C70" s="80">
        <v>256135</v>
      </c>
      <c r="D70" s="143">
        <f>SUMIFS(Мониторинг!LM$13:LM$30,Мониторинг!$A$13:$A$30,$B$1)</f>
        <v>0</v>
      </c>
      <c r="E70" s="143">
        <f>SUMIFS(Мониторинг!LN$13:LN$30,Мониторинг!$A$13:$A$30,$B$1)</f>
        <v>0</v>
      </c>
      <c r="F70" s="20">
        <f t="shared" si="0"/>
        <v>0</v>
      </c>
      <c r="G70" s="143">
        <f t="shared" si="1"/>
        <v>0</v>
      </c>
      <c r="H70" s="143">
        <f t="shared" si="2"/>
        <v>0</v>
      </c>
      <c r="I70" s="143"/>
      <c r="J70" s="143">
        <f t="shared" si="5"/>
        <v>0</v>
      </c>
    </row>
    <row r="71" spans="1:12" ht="15" customHeight="1">
      <c r="A71" s="27"/>
      <c r="B71" s="16">
        <v>58</v>
      </c>
      <c r="C71" s="80">
        <v>812013</v>
      </c>
      <c r="D71" s="143">
        <f>SUMIFS(Мониторинг!LR$13:LR$30,Мониторинг!$A$13:$A$30,$B$1)</f>
        <v>0</v>
      </c>
      <c r="E71" s="143">
        <f>SUMIFS(Мониторинг!LS$13:LS$30,Мониторинг!$A$13:$A$30,$B$1)</f>
        <v>0</v>
      </c>
      <c r="F71" s="20">
        <f t="shared" ref="F71:F99" si="14">IFERROR(E71/D71,0)</f>
        <v>0</v>
      </c>
      <c r="G71" s="143">
        <f t="shared" si="1"/>
        <v>0</v>
      </c>
      <c r="H71" s="143">
        <f t="shared" si="2"/>
        <v>0</v>
      </c>
      <c r="I71" s="143"/>
      <c r="J71" s="143">
        <f t="shared" si="5"/>
        <v>0</v>
      </c>
    </row>
    <row r="72" spans="1:12" ht="15" customHeight="1">
      <c r="A72" s="27"/>
      <c r="B72" s="16">
        <v>59</v>
      </c>
      <c r="C72" s="80">
        <v>445396</v>
      </c>
      <c r="D72" s="143">
        <f>SUMIFS(Мониторинг!LW$13:LW$30,Мониторинг!$A$13:$A$30,$B$1)</f>
        <v>0</v>
      </c>
      <c r="E72" s="143">
        <f>SUMIFS(Мониторинг!LX$13:LX$30,Мониторинг!$A$13:$A$30,$B$1)</f>
        <v>0</v>
      </c>
      <c r="F72" s="20">
        <f t="shared" si="14"/>
        <v>0</v>
      </c>
      <c r="G72" s="143">
        <f t="shared" si="1"/>
        <v>0</v>
      </c>
      <c r="H72" s="143">
        <f t="shared" si="2"/>
        <v>0</v>
      </c>
      <c r="I72" s="143"/>
      <c r="J72" s="143">
        <f t="shared" si="5"/>
        <v>0</v>
      </c>
    </row>
    <row r="73" spans="1:12" ht="15" customHeight="1">
      <c r="A73" s="27"/>
      <c r="B73" s="16">
        <v>60</v>
      </c>
      <c r="C73" s="80">
        <v>407826</v>
      </c>
      <c r="D73" s="143">
        <f>SUMIFS(Мониторинг!MB$13:MB$30,Мониторинг!$A$13:$A$30,$B$1)</f>
        <v>0</v>
      </c>
      <c r="E73" s="143">
        <f>SUMIFS(Мониторинг!MC$13:MC$30,Мониторинг!$A$13:$A$30,$B$1)</f>
        <v>0</v>
      </c>
      <c r="F73" s="20">
        <f t="shared" si="14"/>
        <v>0</v>
      </c>
      <c r="G73" s="143">
        <f t="shared" ref="G73:G100" si="15">D73*$C73</f>
        <v>0</v>
      </c>
      <c r="H73" s="143">
        <f t="shared" ref="H73:H100" si="16">E73*$C73</f>
        <v>0</v>
      </c>
      <c r="I73" s="143"/>
      <c r="J73" s="143">
        <f t="shared" si="5"/>
        <v>0</v>
      </c>
    </row>
    <row r="74" spans="1:12" ht="15" customHeight="1">
      <c r="A74" s="27"/>
      <c r="B74" s="16">
        <v>61</v>
      </c>
      <c r="C74" s="80">
        <v>574147</v>
      </c>
      <c r="D74" s="143">
        <f>SUMIFS(Мониторинг!MG$13:MG$30,Мониторинг!$A$13:$A$30,$B$1)</f>
        <v>0</v>
      </c>
      <c r="E74" s="143">
        <f>SUMIFS(Мониторинг!MH$13:MH$30,Мониторинг!$A$13:$A$30,$B$1)</f>
        <v>0</v>
      </c>
      <c r="F74" s="20">
        <f t="shared" si="14"/>
        <v>0</v>
      </c>
      <c r="G74" s="143">
        <f t="shared" ref="G74:G77" si="17">D74*$C74</f>
        <v>0</v>
      </c>
      <c r="H74" s="143">
        <f t="shared" ref="H74:H77" si="18">E74*$C74</f>
        <v>0</v>
      </c>
      <c r="I74" s="143"/>
      <c r="J74" s="143"/>
    </row>
    <row r="75" spans="1:12" ht="15" customHeight="1">
      <c r="A75" s="27"/>
      <c r="B75" s="16">
        <v>62</v>
      </c>
      <c r="C75" s="80">
        <v>637981</v>
      </c>
      <c r="D75" s="143">
        <f>SUMIFS(Мониторинг!ML$13:ML$30,Мониторинг!$A$13:$A$30,$B$1)</f>
        <v>0</v>
      </c>
      <c r="E75" s="143">
        <f>SUMIFS(Мониторинг!MM$13:MM$30,Мониторинг!$A$13:$A$30,$B$1)</f>
        <v>0</v>
      </c>
      <c r="F75" s="20">
        <f t="shared" si="14"/>
        <v>0</v>
      </c>
      <c r="G75" s="143">
        <f t="shared" si="17"/>
        <v>0</v>
      </c>
      <c r="H75" s="143">
        <f t="shared" si="18"/>
        <v>0</v>
      </c>
      <c r="I75" s="143"/>
      <c r="J75" s="143"/>
    </row>
    <row r="76" spans="1:12" ht="15" customHeight="1">
      <c r="A76" s="27"/>
      <c r="B76" s="16">
        <v>63</v>
      </c>
      <c r="C76" s="80">
        <v>640306</v>
      </c>
      <c r="D76" s="143">
        <f>SUMIFS(Мониторинг!MQ$13:MQ$30,Мониторинг!$A$13:$A$30,$B$1)</f>
        <v>0</v>
      </c>
      <c r="E76" s="143">
        <f>SUMIFS(Мониторинг!MR$13:MR$30,Мониторинг!$A$13:$A$30,$B$1)</f>
        <v>0</v>
      </c>
      <c r="F76" s="20">
        <f t="shared" si="14"/>
        <v>0</v>
      </c>
      <c r="G76" s="143">
        <f t="shared" si="17"/>
        <v>0</v>
      </c>
      <c r="H76" s="143">
        <f t="shared" si="18"/>
        <v>0</v>
      </c>
      <c r="I76" s="143"/>
      <c r="J76" s="143"/>
    </row>
    <row r="77" spans="1:12" ht="15" customHeight="1">
      <c r="A77" s="27"/>
      <c r="B77" s="16">
        <v>64</v>
      </c>
      <c r="C77" s="80">
        <v>428896</v>
      </c>
      <c r="D77" s="143">
        <f>SUMIFS(Мониторинг!MV$13:MV$30,Мониторинг!$A$13:$A$30,$B$1)</f>
        <v>0</v>
      </c>
      <c r="E77" s="143">
        <f>SUMIFS(Мониторинг!MW$13:MW$30,Мониторинг!$A$13:$A$30,$B$1)</f>
        <v>0</v>
      </c>
      <c r="F77" s="20">
        <f t="shared" si="14"/>
        <v>0</v>
      </c>
      <c r="G77" s="143">
        <f t="shared" si="17"/>
        <v>0</v>
      </c>
      <c r="H77" s="143">
        <f t="shared" si="18"/>
        <v>0</v>
      </c>
      <c r="I77" s="143"/>
      <c r="J77" s="143"/>
    </row>
    <row r="78" spans="1:12" ht="15" customHeight="1">
      <c r="A78" s="261" t="s">
        <v>19</v>
      </c>
      <c r="B78" s="262"/>
      <c r="C78" s="80"/>
      <c r="D78" s="157">
        <f>D79+D80</f>
        <v>0</v>
      </c>
      <c r="E78" s="157">
        <f>E79+E80</f>
        <v>0</v>
      </c>
      <c r="F78" s="20">
        <f t="shared" si="14"/>
        <v>0</v>
      </c>
      <c r="G78" s="157">
        <f>G79+G80</f>
        <v>0</v>
      </c>
      <c r="H78" s="157">
        <f>H79+H80</f>
        <v>0</v>
      </c>
      <c r="I78" s="157">
        <f>I79+I80</f>
        <v>0</v>
      </c>
      <c r="J78" s="157">
        <f>J79+J80</f>
        <v>0</v>
      </c>
      <c r="L78" s="150"/>
    </row>
    <row r="79" spans="1:12" ht="15" customHeight="1">
      <c r="A79" s="23"/>
      <c r="B79" s="16">
        <v>65</v>
      </c>
      <c r="C79" s="80">
        <v>176437</v>
      </c>
      <c r="D79" s="143">
        <f>SUMIFS(Мониторинг!NE$13:NE$30,Мониторинг!$A$13:$A$30,$B$1)</f>
        <v>0</v>
      </c>
      <c r="E79" s="143">
        <f>SUMIFS(Мониторинг!NF$13:NF$30,Мониторинг!$A$13:$A$30,$B$1)</f>
        <v>0</v>
      </c>
      <c r="F79" s="20">
        <f t="shared" si="14"/>
        <v>0</v>
      </c>
      <c r="G79" s="143">
        <f t="shared" si="15"/>
        <v>0</v>
      </c>
      <c r="H79" s="143">
        <f t="shared" si="16"/>
        <v>0</v>
      </c>
      <c r="I79" s="143"/>
      <c r="J79" s="143">
        <f t="shared" ref="J79:J99" si="19">I79*C79</f>
        <v>0</v>
      </c>
    </row>
    <row r="80" spans="1:12" ht="15" customHeight="1">
      <c r="A80" s="24"/>
      <c r="B80" s="16">
        <v>66</v>
      </c>
      <c r="C80" s="80">
        <v>307186</v>
      </c>
      <c r="D80" s="143">
        <f>SUMIFS(Мониторинг!NJ$13:NJ$30,Мониторинг!$A$13:$A$30,$B$1)</f>
        <v>0</v>
      </c>
      <c r="E80" s="143">
        <f>SUMIFS(Мониторинг!NK$13:NK$30,Мониторинг!$A$13:$A$30,$B$1)</f>
        <v>0</v>
      </c>
      <c r="F80" s="20">
        <f t="shared" si="14"/>
        <v>0</v>
      </c>
      <c r="G80" s="143">
        <f t="shared" si="15"/>
        <v>0</v>
      </c>
      <c r="H80" s="143">
        <f t="shared" si="16"/>
        <v>0</v>
      </c>
      <c r="I80" s="143"/>
      <c r="J80" s="143">
        <f t="shared" si="19"/>
        <v>0</v>
      </c>
    </row>
    <row r="81" spans="1:12" ht="15" customHeight="1">
      <c r="A81" s="261" t="s">
        <v>20</v>
      </c>
      <c r="B81" s="262"/>
      <c r="C81" s="80"/>
      <c r="D81" s="157">
        <f>D82+D83+D84+D85+D86</f>
        <v>415</v>
      </c>
      <c r="E81" s="157">
        <f>E82+E83+E84+E85+E86</f>
        <v>1</v>
      </c>
      <c r="F81" s="20">
        <f t="shared" si="14"/>
        <v>2.4096385542168677E-3</v>
      </c>
      <c r="G81" s="157">
        <f>G82+G83+G84+G85+G86</f>
        <v>83955325</v>
      </c>
      <c r="H81" s="157">
        <f>H82+H83+H84+H85+H86</f>
        <v>165709</v>
      </c>
      <c r="I81" s="157">
        <f>SUM(I82:I88)</f>
        <v>0</v>
      </c>
      <c r="J81" s="157">
        <f>SUM(J82:J88)</f>
        <v>0</v>
      </c>
      <c r="L81" s="150"/>
    </row>
    <row r="82" spans="1:12" ht="15" customHeight="1">
      <c r="A82" s="23"/>
      <c r="B82" s="16">
        <v>67</v>
      </c>
      <c r="C82" s="80">
        <v>165709</v>
      </c>
      <c r="D82" s="143">
        <f>SUMIFS(Мониторинг!NS$13:NS$30,Мониторинг!$A$13:$A$30,$B$1)</f>
        <v>205</v>
      </c>
      <c r="E82" s="143">
        <f>SUMIFS(Мониторинг!NT$13:NT$30,Мониторинг!$A$13:$A$30,$B$1)</f>
        <v>1</v>
      </c>
      <c r="F82" s="20">
        <f t="shared" si="14"/>
        <v>4.8780487804878049E-3</v>
      </c>
      <c r="G82" s="143">
        <f t="shared" si="15"/>
        <v>33970345</v>
      </c>
      <c r="H82" s="143">
        <f t="shared" si="16"/>
        <v>165709</v>
      </c>
      <c r="I82" s="143"/>
      <c r="J82" s="143">
        <f t="shared" si="19"/>
        <v>0</v>
      </c>
    </row>
    <row r="83" spans="1:12" ht="15" customHeight="1">
      <c r="A83" s="27"/>
      <c r="B83" s="16">
        <v>68</v>
      </c>
      <c r="C83" s="80">
        <v>339074</v>
      </c>
      <c r="D83" s="143">
        <f>SUMIFS(Мониторинг!NX$13:NX$30,Мониторинг!$A$13:$A$30,$B$1)</f>
        <v>20</v>
      </c>
      <c r="E83" s="143">
        <f>SUMIFS(Мониторинг!NY$13:NY$30,Мониторинг!$A$13:$A$30,$B$1)</f>
        <v>0</v>
      </c>
      <c r="F83" s="20">
        <f t="shared" si="14"/>
        <v>0</v>
      </c>
      <c r="G83" s="143">
        <f t="shared" si="15"/>
        <v>6781480</v>
      </c>
      <c r="H83" s="143">
        <f t="shared" si="16"/>
        <v>0</v>
      </c>
      <c r="I83" s="143"/>
      <c r="J83" s="143">
        <f t="shared" si="19"/>
        <v>0</v>
      </c>
    </row>
    <row r="84" spans="1:12" ht="15" customHeight="1">
      <c r="A84" s="27"/>
      <c r="B84" s="16">
        <v>69</v>
      </c>
      <c r="C84" s="80">
        <v>195740</v>
      </c>
      <c r="D84" s="143">
        <f>SUMIFS(Мониторинг!OC$13:OC$30,Мониторинг!$A$13:$A$30,$B$1)</f>
        <v>100</v>
      </c>
      <c r="E84" s="143">
        <f>SUMIFS(Мониторинг!OD$13:OD$30,Мониторинг!$A$13:$A$30,$B$1)</f>
        <v>0</v>
      </c>
      <c r="F84" s="20">
        <f t="shared" si="14"/>
        <v>0</v>
      </c>
      <c r="G84" s="143">
        <f t="shared" si="15"/>
        <v>19574000</v>
      </c>
      <c r="H84" s="143">
        <f t="shared" si="16"/>
        <v>0</v>
      </c>
      <c r="I84" s="143"/>
      <c r="J84" s="143">
        <f t="shared" si="19"/>
        <v>0</v>
      </c>
    </row>
    <row r="85" spans="1:12" ht="15" customHeight="1">
      <c r="A85" s="27"/>
      <c r="B85" s="16">
        <v>70</v>
      </c>
      <c r="C85" s="80">
        <v>262550</v>
      </c>
      <c r="D85" s="143">
        <f>SUMIFS(Мониторинг!OH$13:OH$30,Мониторинг!$A$13:$A$30,$B$1)</f>
        <v>90</v>
      </c>
      <c r="E85" s="143">
        <f>SUMIFS(Мониторинг!OI$13:OI$30,Мониторинг!$A$13:$A$30,$B$1)</f>
        <v>0</v>
      </c>
      <c r="F85" s="20">
        <f t="shared" si="14"/>
        <v>0</v>
      </c>
      <c r="G85" s="143">
        <f t="shared" si="15"/>
        <v>23629500</v>
      </c>
      <c r="H85" s="143">
        <f t="shared" si="16"/>
        <v>0</v>
      </c>
      <c r="I85" s="143"/>
      <c r="J85" s="143">
        <f t="shared" si="19"/>
        <v>0</v>
      </c>
    </row>
    <row r="86" spans="1:12" ht="15" customHeight="1">
      <c r="A86" s="27"/>
      <c r="B86" s="16">
        <v>71</v>
      </c>
      <c r="C86" s="80">
        <v>416620</v>
      </c>
      <c r="D86" s="143">
        <f>SUMIFS(Мониторинг!OM$13:OM$30,Мониторинг!$A$13:$A$30,$B$1)</f>
        <v>0</v>
      </c>
      <c r="E86" s="143">
        <f>SUMIFS(Мониторинг!ON$13:ON$30,Мониторинг!$A$13:$A$30,$B$1)</f>
        <v>0</v>
      </c>
      <c r="F86" s="20">
        <f t="shared" si="14"/>
        <v>0</v>
      </c>
      <c r="G86" s="143">
        <f t="shared" si="15"/>
        <v>0</v>
      </c>
      <c r="H86" s="143">
        <f t="shared" si="16"/>
        <v>0</v>
      </c>
      <c r="I86" s="143"/>
      <c r="J86" s="143">
        <f t="shared" si="19"/>
        <v>0</v>
      </c>
    </row>
    <row r="87" spans="1:12" ht="15" customHeight="1">
      <c r="A87" s="27"/>
      <c r="B87" s="16">
        <v>72</v>
      </c>
      <c r="C87" s="80">
        <v>343828</v>
      </c>
      <c r="D87" s="143">
        <f>SUMIFS(Мониторинг!OR$13:OR$30,Мониторинг!$A$13:$A$30,$B$1)</f>
        <v>0</v>
      </c>
      <c r="E87" s="143">
        <f>SUMIFS(Мониторинг!OS$13:OS$30,Мониторинг!$A$13:$A$30,$B$1)</f>
        <v>0</v>
      </c>
      <c r="F87" s="20">
        <f t="shared" si="14"/>
        <v>0</v>
      </c>
      <c r="G87" s="143">
        <f t="shared" ref="G87:G88" si="20">D87*$C87</f>
        <v>0</v>
      </c>
      <c r="H87" s="143">
        <f t="shared" ref="H87:H88" si="21">E87*$C87</f>
        <v>0</v>
      </c>
      <c r="I87" s="143"/>
      <c r="J87" s="143"/>
    </row>
    <row r="88" spans="1:12" ht="15" customHeight="1">
      <c r="A88" s="27"/>
      <c r="B88" s="16">
        <v>73</v>
      </c>
      <c r="C88" s="80">
        <v>340252</v>
      </c>
      <c r="D88" s="143">
        <f>SUMIFS(Мониторинг!OW$13:OW$30,Мониторинг!$A$13:$A$30,$B$1)</f>
        <v>0</v>
      </c>
      <c r="E88" s="143">
        <f>SUMIFS(Мониторинг!OX$13:OX$30,Мониторинг!$A$13:$A$30,$B$1)</f>
        <v>0</v>
      </c>
      <c r="F88" s="20">
        <f t="shared" si="14"/>
        <v>0</v>
      </c>
      <c r="G88" s="143">
        <f t="shared" si="20"/>
        <v>0</v>
      </c>
      <c r="H88" s="143">
        <f t="shared" si="21"/>
        <v>0</v>
      </c>
      <c r="I88" s="143"/>
      <c r="J88" s="143"/>
    </row>
    <row r="89" spans="1:12" ht="15" customHeight="1">
      <c r="A89" s="261" t="s">
        <v>21</v>
      </c>
      <c r="B89" s="262"/>
      <c r="C89" s="80"/>
      <c r="D89" s="157">
        <f>SUM(D90:D92)</f>
        <v>8</v>
      </c>
      <c r="E89" s="157">
        <f>SUM(E90:E92)</f>
        <v>0</v>
      </c>
      <c r="F89" s="20">
        <f t="shared" si="14"/>
        <v>0</v>
      </c>
      <c r="G89" s="157">
        <f>SUM(G90:G92)</f>
        <v>1104934</v>
      </c>
      <c r="H89" s="157">
        <f>SUM(H90:H92)</f>
        <v>0</v>
      </c>
      <c r="I89" s="157">
        <f>SUM(I90:I92)</f>
        <v>0</v>
      </c>
      <c r="J89" s="157">
        <f>SUM(J90:J92)</f>
        <v>0</v>
      </c>
      <c r="L89" s="150"/>
    </row>
    <row r="90" spans="1:12" ht="15" customHeight="1">
      <c r="A90" s="23"/>
      <c r="B90" s="16">
        <v>74</v>
      </c>
      <c r="C90" s="80">
        <v>117215</v>
      </c>
      <c r="D90" s="143">
        <f>SUMIFS(Мониторинг!PF$13:PF$30,Мониторинг!$A$13:$A$30,$B$1)</f>
        <v>5</v>
      </c>
      <c r="E90" s="143">
        <f>SUMIFS(Мониторинг!PG$13:PG$30,Мониторинг!$A$13:$A$30,$B$1)</f>
        <v>0</v>
      </c>
      <c r="F90" s="20">
        <f t="shared" si="14"/>
        <v>0</v>
      </c>
      <c r="G90" s="143">
        <f t="shared" si="15"/>
        <v>586075</v>
      </c>
      <c r="H90" s="143">
        <f t="shared" si="16"/>
        <v>0</v>
      </c>
      <c r="I90" s="143"/>
      <c r="J90" s="143">
        <f t="shared" si="19"/>
        <v>0</v>
      </c>
    </row>
    <row r="91" spans="1:12" ht="15" customHeight="1">
      <c r="A91" s="23"/>
      <c r="B91" s="16">
        <v>75</v>
      </c>
      <c r="C91" s="80">
        <v>172953</v>
      </c>
      <c r="D91" s="143">
        <f>SUMIFS(Мониторинг!PK$13:PK$30,Мониторинг!$A$13:$A$30,$B$1)</f>
        <v>3</v>
      </c>
      <c r="E91" s="143">
        <f>SUMIFS(Мониторинг!PL$13:PL$30,Мониторинг!$A$13:$A$30,$B$1)</f>
        <v>0</v>
      </c>
      <c r="F91" s="20">
        <f t="shared" si="14"/>
        <v>0</v>
      </c>
      <c r="G91" s="143">
        <f t="shared" ref="G91:G92" si="22">D91*$C91</f>
        <v>518859</v>
      </c>
      <c r="H91" s="143">
        <f t="shared" ref="H91:H92" si="23">E91*$C91</f>
        <v>0</v>
      </c>
      <c r="I91" s="143"/>
      <c r="J91" s="143">
        <f t="shared" si="19"/>
        <v>0</v>
      </c>
    </row>
    <row r="92" spans="1:12" ht="15" customHeight="1">
      <c r="A92" s="23"/>
      <c r="B92" s="16">
        <v>76</v>
      </c>
      <c r="C92" s="80">
        <v>170112</v>
      </c>
      <c r="D92" s="143">
        <f>SUMIFS(Мониторинг!PP$13:PP$30,Мониторинг!$A$13:$A$30,$B$1)</f>
        <v>0</v>
      </c>
      <c r="E92" s="143">
        <f>SUMIFS(Мониторинг!PQ$13:PQ$30,Мониторинг!$A$13:$A$30,$B$1)</f>
        <v>0</v>
      </c>
      <c r="F92" s="20">
        <f t="shared" si="14"/>
        <v>0</v>
      </c>
      <c r="G92" s="143">
        <f t="shared" si="22"/>
        <v>0</v>
      </c>
      <c r="H92" s="143">
        <f t="shared" si="23"/>
        <v>0</v>
      </c>
      <c r="I92" s="143"/>
      <c r="J92" s="143"/>
    </row>
    <row r="93" spans="1:12" ht="15" customHeight="1">
      <c r="A93" s="261" t="s">
        <v>150</v>
      </c>
      <c r="B93" s="262"/>
      <c r="C93" s="80"/>
      <c r="D93" s="157">
        <f>D94+D95</f>
        <v>7</v>
      </c>
      <c r="E93" s="157">
        <f>E94+E95</f>
        <v>0</v>
      </c>
      <c r="F93" s="20">
        <f t="shared" si="14"/>
        <v>0</v>
      </c>
      <c r="G93" s="157">
        <f>G94+G95</f>
        <v>1432067</v>
      </c>
      <c r="H93" s="157">
        <f>H94+H95</f>
        <v>0</v>
      </c>
      <c r="I93" s="157">
        <f>I94+I95</f>
        <v>0</v>
      </c>
      <c r="J93" s="157">
        <f>J94+J95</f>
        <v>0</v>
      </c>
      <c r="L93" s="150"/>
    </row>
    <row r="94" spans="1:12" ht="15" customHeight="1">
      <c r="A94" s="23"/>
      <c r="B94" s="16">
        <v>77</v>
      </c>
      <c r="C94" s="80">
        <v>204581</v>
      </c>
      <c r="D94" s="158">
        <f>SUMIFS(Мониторинг!PY$13:PY$30,Мониторинг!$A$13:$A$30,$B$1)</f>
        <v>7</v>
      </c>
      <c r="E94" s="158">
        <f>SUMIFS(Мониторинг!PZ$13:PZ$30,Мониторинг!$A$13:$A$30,$B$1)</f>
        <v>0</v>
      </c>
      <c r="F94" s="20">
        <f t="shared" si="14"/>
        <v>0</v>
      </c>
      <c r="G94" s="158">
        <f t="shared" si="15"/>
        <v>1432067</v>
      </c>
      <c r="H94" s="158">
        <f t="shared" si="16"/>
        <v>0</v>
      </c>
      <c r="I94" s="158"/>
      <c r="J94" s="158">
        <f t="shared" si="19"/>
        <v>0</v>
      </c>
    </row>
    <row r="95" spans="1:12" ht="15" customHeight="1">
      <c r="A95" s="24"/>
      <c r="B95" s="16">
        <v>78</v>
      </c>
      <c r="C95" s="80">
        <v>221364</v>
      </c>
      <c r="D95" s="158">
        <f>SUMIFS(Мониторинг!QD$13:QD$30,Мониторинг!$A$13:$A$30,$B$1)</f>
        <v>0</v>
      </c>
      <c r="E95" s="158">
        <f>SUMIFS(Мониторинг!QE$13:QE$30,Мониторинг!$A$13:$A$30,$B$1)</f>
        <v>0</v>
      </c>
      <c r="F95" s="20">
        <f t="shared" si="14"/>
        <v>0</v>
      </c>
      <c r="G95" s="158">
        <f t="shared" si="15"/>
        <v>0</v>
      </c>
      <c r="H95" s="158">
        <f t="shared" si="16"/>
        <v>0</v>
      </c>
      <c r="I95" s="158"/>
      <c r="J95" s="158">
        <f t="shared" si="19"/>
        <v>0</v>
      </c>
    </row>
    <row r="96" spans="1:12" ht="15" customHeight="1">
      <c r="A96" s="16" t="s">
        <v>22</v>
      </c>
      <c r="B96" s="26">
        <v>79</v>
      </c>
      <c r="C96" s="80">
        <v>153018</v>
      </c>
      <c r="D96" s="157">
        <f>SUMIFS(Мониторинг!QM$13:QM$30,Мониторинг!$A$13:$A$30,$B$1)</f>
        <v>0</v>
      </c>
      <c r="E96" s="157">
        <f>SUMIFS(Мониторинг!QN$13:QN$30,Мониторинг!$A$13:$A$30,$B$1)</f>
        <v>0</v>
      </c>
      <c r="F96" s="20">
        <f t="shared" si="14"/>
        <v>0</v>
      </c>
      <c r="G96" s="157">
        <f t="shared" si="15"/>
        <v>0</v>
      </c>
      <c r="H96" s="157">
        <f t="shared" si="16"/>
        <v>0</v>
      </c>
      <c r="I96" s="157"/>
      <c r="J96" s="157">
        <f t="shared" si="19"/>
        <v>0</v>
      </c>
      <c r="L96" s="150"/>
    </row>
    <row r="97" spans="1:12" ht="15" customHeight="1">
      <c r="A97" s="261" t="s">
        <v>23</v>
      </c>
      <c r="B97" s="262"/>
      <c r="C97" s="80"/>
      <c r="D97" s="157">
        <f>D98+D99</f>
        <v>0</v>
      </c>
      <c r="E97" s="157">
        <f>E98+E99</f>
        <v>0</v>
      </c>
      <c r="F97" s="20">
        <f t="shared" si="14"/>
        <v>0</v>
      </c>
      <c r="G97" s="157">
        <f>G98+G99</f>
        <v>0</v>
      </c>
      <c r="H97" s="157">
        <f>H98+H99</f>
        <v>0</v>
      </c>
      <c r="I97" s="157">
        <f>SUM(I98:I99)</f>
        <v>0</v>
      </c>
      <c r="J97" s="157">
        <f>SUM(J98:J99)</f>
        <v>0</v>
      </c>
      <c r="L97" s="150"/>
    </row>
    <row r="98" spans="1:12" ht="15" customHeight="1">
      <c r="A98" s="23"/>
      <c r="B98" s="16">
        <v>80</v>
      </c>
      <c r="C98" s="80">
        <v>228784</v>
      </c>
      <c r="D98" s="143">
        <f>SUMIFS(Мониторинг!QR$13:QR$30,Мониторинг!$A$13:$A$30,$B$1)</f>
        <v>0</v>
      </c>
      <c r="E98" s="143">
        <f>SUMIFS(Мониторинг!QS$13:QS$30,Мониторинг!$A$13:$A$30,$B$1)</f>
        <v>0</v>
      </c>
      <c r="F98" s="20">
        <f t="shared" si="14"/>
        <v>0</v>
      </c>
      <c r="G98" s="143">
        <f t="shared" si="15"/>
        <v>0</v>
      </c>
      <c r="H98" s="143">
        <f t="shared" si="16"/>
        <v>0</v>
      </c>
      <c r="I98" s="143"/>
      <c r="J98" s="143">
        <f t="shared" si="19"/>
        <v>0</v>
      </c>
    </row>
    <row r="99" spans="1:12" ht="15" customHeight="1">
      <c r="A99" s="24"/>
      <c r="B99" s="16">
        <v>81</v>
      </c>
      <c r="C99" s="80">
        <v>127061</v>
      </c>
      <c r="D99" s="143">
        <f>SUMIFS(Мониторинг!QW$13:QW$30,Мониторинг!$A$13:$A$30,$B$1)</f>
        <v>0</v>
      </c>
      <c r="E99" s="143">
        <f>SUMIFS(Мониторинг!QX$13:QX$30,Мониторинг!$A$13:$A$30,$B$1)</f>
        <v>0</v>
      </c>
      <c r="F99" s="20">
        <f t="shared" si="14"/>
        <v>0</v>
      </c>
      <c r="G99" s="143">
        <f t="shared" si="15"/>
        <v>0</v>
      </c>
      <c r="H99" s="143">
        <f t="shared" si="16"/>
        <v>0</v>
      </c>
      <c r="I99" s="143"/>
      <c r="J99" s="143">
        <f t="shared" si="19"/>
        <v>0</v>
      </c>
    </row>
    <row r="100" spans="1:12">
      <c r="D100" s="145">
        <f>D97+D96+D93+D89+D81+D78+D55+D54+D45+D40+D36+D28+D25+D18+D15+D14+D13+D10+D9+D4</f>
        <v>798</v>
      </c>
      <c r="E100" s="145">
        <f>E97+E96+E93+E89+E81+E78+E55+E54+E45+E40+E36+E28+E25+E18+E15+E14+E13+E10+E9+E4</f>
        <v>21</v>
      </c>
      <c r="F100" s="20">
        <f>IFERROR(E100/D100,0)</f>
        <v>2.6315789473684209E-2</v>
      </c>
      <c r="G100" s="6">
        <f t="shared" si="15"/>
        <v>0</v>
      </c>
      <c r="H100" s="6">
        <f t="shared" si="16"/>
        <v>0</v>
      </c>
      <c r="I100" s="6">
        <f>I97+I96+I93+I89+I81+I78+I55+I54+I45+I40+I36+I28+I25+I18+I15+I14+I13+I10+I9+I4</f>
        <v>0</v>
      </c>
      <c r="J100" s="6">
        <f>J97+J96+J93+J89+J81+J78+J55+J54+J45+J40+J36+J28+J25+J18+J15+J14+J13+J10+J9+J4</f>
        <v>0</v>
      </c>
    </row>
    <row r="102" spans="1:12">
      <c r="D102" s="94"/>
      <c r="E102" s="94"/>
    </row>
    <row r="103" spans="1:12">
      <c r="D103">
        <f>803-798</f>
        <v>5</v>
      </c>
    </row>
  </sheetData>
  <mergeCells count="22">
    <mergeCell ref="I2:J2"/>
    <mergeCell ref="A40:B40"/>
    <mergeCell ref="A45:B45"/>
    <mergeCell ref="A55:B55"/>
    <mergeCell ref="A78:B78"/>
    <mergeCell ref="A10:B10"/>
    <mergeCell ref="A15:B15"/>
    <mergeCell ref="A18:B18"/>
    <mergeCell ref="A25:B25"/>
    <mergeCell ref="A28:B28"/>
    <mergeCell ref="A4:B4"/>
    <mergeCell ref="A2:A3"/>
    <mergeCell ref="B2:B3"/>
    <mergeCell ref="C2:C3"/>
    <mergeCell ref="D2:E2"/>
    <mergeCell ref="A36:B36"/>
    <mergeCell ref="G2:H2"/>
    <mergeCell ref="A93:B93"/>
    <mergeCell ref="A97:B97"/>
    <mergeCell ref="D1:H1"/>
    <mergeCell ref="A81:B81"/>
    <mergeCell ref="A89:B89"/>
  </mergeCells>
  <conditionalFormatting sqref="F4:F100">
    <cfRule type="cellIs" dxfId="1" priority="2" operator="lessThan">
      <formula>0.75</formula>
    </cfRule>
  </conditionalFormatting>
  <conditionalFormatting sqref="F2:F1048576">
    <cfRule type="cellIs" dxfId="0" priority="1" operator="lessThan">
      <formula>0.39</formula>
    </cfRule>
  </conditionalFormatting>
  <pageMargins left="0.11811023622047245" right="0.11811023622047245" top="0.35433070866141736" bottom="0.35433070866141736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29"/>
  <sheetViews>
    <sheetView topLeftCell="A22" workbookViewId="0">
      <selection activeCell="D24" sqref="D24"/>
    </sheetView>
  </sheetViews>
  <sheetFormatPr defaultRowHeight="15"/>
  <cols>
    <col min="1" max="1" width="15" customWidth="1"/>
    <col min="2" max="2" width="39.85546875" customWidth="1"/>
    <col min="3" max="3" width="24.5703125" customWidth="1"/>
    <col min="4" max="4" width="38.85546875" customWidth="1"/>
    <col min="5" max="5" width="17.85546875" customWidth="1"/>
    <col min="6" max="6" width="27.140625" customWidth="1"/>
    <col min="7" max="7" width="22.28515625" customWidth="1"/>
    <col min="8" max="8" width="21.7109375" customWidth="1"/>
  </cols>
  <sheetData>
    <row r="2" spans="1:12">
      <c r="A2" s="277" t="s">
        <v>1</v>
      </c>
      <c r="B2" s="277" t="s">
        <v>3</v>
      </c>
      <c r="C2" s="255" t="s">
        <v>67</v>
      </c>
      <c r="D2" s="255"/>
    </row>
    <row r="3" spans="1:12" ht="20.25" customHeight="1">
      <c r="A3" s="278"/>
      <c r="B3" s="278"/>
      <c r="C3" s="255"/>
      <c r="D3" s="255"/>
    </row>
    <row r="4" spans="1:12" ht="15.75">
      <c r="A4" s="279"/>
      <c r="B4" s="279"/>
      <c r="C4" s="33" t="s">
        <v>68</v>
      </c>
      <c r="D4" s="33" t="s">
        <v>69</v>
      </c>
    </row>
    <row r="5" spans="1:12" ht="31.5">
      <c r="A5" s="99">
        <v>630036</v>
      </c>
      <c r="B5" s="100" t="s">
        <v>29</v>
      </c>
      <c r="C5" s="101" t="s">
        <v>70</v>
      </c>
      <c r="D5" s="101" t="s">
        <v>71</v>
      </c>
      <c r="E5" t="s">
        <v>105</v>
      </c>
      <c r="G5" s="96" t="s">
        <v>106</v>
      </c>
    </row>
    <row r="6" spans="1:12" ht="31.5">
      <c r="A6" s="99">
        <v>630044</v>
      </c>
      <c r="B6" s="100" t="s">
        <v>95</v>
      </c>
      <c r="C6" s="101" t="s">
        <v>72</v>
      </c>
      <c r="D6" s="101" t="s">
        <v>73</v>
      </c>
      <c r="E6" t="s">
        <v>107</v>
      </c>
      <c r="G6" s="96" t="s">
        <v>108</v>
      </c>
    </row>
    <row r="7" spans="1:12" ht="47.25">
      <c r="A7" s="103">
        <v>630047</v>
      </c>
      <c r="B7" s="104" t="s">
        <v>30</v>
      </c>
      <c r="C7" s="105" t="s">
        <v>148</v>
      </c>
      <c r="D7" s="105" t="s">
        <v>74</v>
      </c>
      <c r="E7" s="4"/>
      <c r="G7" s="96" t="s">
        <v>109</v>
      </c>
      <c r="L7" s="4"/>
    </row>
    <row r="8" spans="1:12" s="39" customFormat="1" ht="31.5">
      <c r="A8" s="99">
        <v>630048</v>
      </c>
      <c r="B8" s="100" t="s">
        <v>31</v>
      </c>
      <c r="C8" s="101" t="s">
        <v>112</v>
      </c>
      <c r="D8" s="101" t="s">
        <v>110</v>
      </c>
      <c r="G8" s="98" t="s">
        <v>111</v>
      </c>
    </row>
    <row r="9" spans="1:12" ht="31.5">
      <c r="A9" s="34">
        <v>630049</v>
      </c>
      <c r="B9" s="35" t="s">
        <v>32</v>
      </c>
      <c r="C9" s="36" t="s">
        <v>76</v>
      </c>
      <c r="D9" s="36" t="s">
        <v>77</v>
      </c>
    </row>
    <row r="10" spans="1:12" ht="17.25" customHeight="1">
      <c r="A10" s="103">
        <v>630050</v>
      </c>
      <c r="B10" s="104" t="s">
        <v>33</v>
      </c>
      <c r="C10" s="105" t="s">
        <v>78</v>
      </c>
      <c r="D10" s="105" t="s">
        <v>79</v>
      </c>
      <c r="G10" s="96" t="s">
        <v>113</v>
      </c>
    </row>
    <row r="11" spans="1:12" ht="31.5" hidden="1">
      <c r="A11" s="99">
        <v>630063</v>
      </c>
      <c r="B11" s="100" t="s">
        <v>34</v>
      </c>
      <c r="C11" s="101" t="s">
        <v>80</v>
      </c>
      <c r="D11" s="101" t="s">
        <v>81</v>
      </c>
      <c r="G11" s="96" t="s">
        <v>114</v>
      </c>
    </row>
    <row r="12" spans="1:12" ht="31.5" hidden="1">
      <c r="A12" s="99">
        <v>630064</v>
      </c>
      <c r="B12" s="100" t="s">
        <v>35</v>
      </c>
      <c r="C12" s="101" t="s">
        <v>82</v>
      </c>
      <c r="D12" s="101" t="s">
        <v>83</v>
      </c>
      <c r="G12" s="96" t="s">
        <v>115</v>
      </c>
    </row>
    <row r="13" spans="1:12" ht="47.25" hidden="1">
      <c r="A13" s="99">
        <v>630066</v>
      </c>
      <c r="B13" s="100" t="s">
        <v>36</v>
      </c>
      <c r="C13" s="101" t="s">
        <v>75</v>
      </c>
      <c r="D13" s="101" t="s">
        <v>84</v>
      </c>
      <c r="E13" t="s">
        <v>116</v>
      </c>
      <c r="G13" s="96" t="s">
        <v>119</v>
      </c>
    </row>
    <row r="14" spans="1:12" ht="31.5" hidden="1">
      <c r="A14" s="99">
        <v>630098</v>
      </c>
      <c r="B14" s="100" t="s">
        <v>37</v>
      </c>
      <c r="C14" s="101" t="s">
        <v>72</v>
      </c>
      <c r="D14" s="101" t="s">
        <v>85</v>
      </c>
      <c r="E14" t="s">
        <v>118</v>
      </c>
      <c r="G14" s="96" t="s">
        <v>117</v>
      </c>
    </row>
    <row r="15" spans="1:12" ht="31.5" hidden="1">
      <c r="A15" s="99">
        <v>630101</v>
      </c>
      <c r="B15" s="100" t="s">
        <v>38</v>
      </c>
      <c r="C15" s="101" t="s">
        <v>143</v>
      </c>
      <c r="D15" s="101" t="s">
        <v>147</v>
      </c>
      <c r="E15" t="s">
        <v>142</v>
      </c>
      <c r="G15" s="96" t="s">
        <v>146</v>
      </c>
    </row>
    <row r="16" spans="1:12" ht="47.25">
      <c r="A16" s="34">
        <v>630104</v>
      </c>
      <c r="B16" s="35" t="s">
        <v>40</v>
      </c>
      <c r="C16" s="36" t="s">
        <v>125</v>
      </c>
      <c r="D16" s="36" t="s">
        <v>120</v>
      </c>
      <c r="E16" t="s">
        <v>121</v>
      </c>
      <c r="G16" s="96" t="s">
        <v>122</v>
      </c>
    </row>
    <row r="17" spans="1:8" ht="15.75">
      <c r="A17" s="99">
        <v>630105</v>
      </c>
      <c r="B17" s="100" t="s">
        <v>41</v>
      </c>
      <c r="C17" s="101" t="s">
        <v>124</v>
      </c>
      <c r="D17" s="101" t="s">
        <v>86</v>
      </c>
      <c r="G17" s="96" t="s">
        <v>123</v>
      </c>
    </row>
    <row r="18" spans="1:8" ht="31.5">
      <c r="A18" s="99">
        <v>630106</v>
      </c>
      <c r="B18" s="100" t="s">
        <v>42</v>
      </c>
      <c r="C18" s="101" t="s">
        <v>145</v>
      </c>
      <c r="D18" s="101" t="s">
        <v>87</v>
      </c>
      <c r="H18" t="s">
        <v>144</v>
      </c>
    </row>
    <row r="19" spans="1:8" ht="15.75" customHeight="1">
      <c r="A19" s="271">
        <v>630107</v>
      </c>
      <c r="B19" s="274" t="s">
        <v>43</v>
      </c>
      <c r="C19" s="101" t="s">
        <v>88</v>
      </c>
      <c r="D19" s="101" t="s">
        <v>89</v>
      </c>
    </row>
    <row r="20" spans="1:8" ht="31.5">
      <c r="A20" s="273"/>
      <c r="B20" s="276"/>
      <c r="C20" s="101" t="s">
        <v>90</v>
      </c>
      <c r="D20" s="101" t="s">
        <v>91</v>
      </c>
      <c r="F20" t="s">
        <v>149</v>
      </c>
      <c r="G20" s="96" t="s">
        <v>126</v>
      </c>
    </row>
    <row r="21" spans="1:8" ht="15.75">
      <c r="A21" s="271">
        <v>630112</v>
      </c>
      <c r="B21" s="274" t="s">
        <v>44</v>
      </c>
      <c r="C21" s="101"/>
      <c r="D21" s="101"/>
    </row>
    <row r="22" spans="1:8" ht="31.5">
      <c r="A22" s="272"/>
      <c r="B22" s="275"/>
      <c r="C22" s="101" t="s">
        <v>97</v>
      </c>
      <c r="D22" s="101" t="s">
        <v>98</v>
      </c>
      <c r="E22" s="65"/>
      <c r="F22" s="65"/>
      <c r="G22" s="65"/>
      <c r="H22" s="65"/>
    </row>
    <row r="23" spans="1:8" ht="15.75">
      <c r="A23" s="272"/>
      <c r="B23" s="275"/>
      <c r="C23" s="101" t="s">
        <v>99</v>
      </c>
      <c r="D23" s="101" t="s">
        <v>100</v>
      </c>
      <c r="E23" s="65"/>
      <c r="F23" s="65"/>
      <c r="G23" s="65"/>
      <c r="H23" s="65"/>
    </row>
    <row r="24" spans="1:8" ht="45">
      <c r="A24" s="273"/>
      <c r="B24" s="276"/>
      <c r="C24" s="178" t="s">
        <v>127</v>
      </c>
      <c r="D24" s="179" t="s">
        <v>154</v>
      </c>
      <c r="E24" s="65"/>
      <c r="F24" s="65"/>
      <c r="G24" s="97" t="s">
        <v>128</v>
      </c>
      <c r="H24" s="65"/>
    </row>
    <row r="25" spans="1:8" ht="31.5">
      <c r="A25" s="99">
        <v>630123</v>
      </c>
      <c r="B25" s="100" t="s">
        <v>103</v>
      </c>
      <c r="C25" s="101" t="s">
        <v>129</v>
      </c>
      <c r="D25" s="101" t="s">
        <v>130</v>
      </c>
      <c r="E25" t="s">
        <v>131</v>
      </c>
      <c r="G25" s="96" t="s">
        <v>132</v>
      </c>
    </row>
    <row r="26" spans="1:8" ht="15.75">
      <c r="A26" s="34">
        <v>630127</v>
      </c>
      <c r="B26" s="35" t="s">
        <v>92</v>
      </c>
      <c r="C26" s="36" t="s">
        <v>133</v>
      </c>
      <c r="D26" s="36">
        <v>183</v>
      </c>
      <c r="G26" s="96" t="s">
        <v>134</v>
      </c>
    </row>
    <row r="27" spans="1:8" ht="15.75">
      <c r="A27" s="99">
        <v>630259</v>
      </c>
      <c r="B27" s="100" t="s">
        <v>39</v>
      </c>
      <c r="C27" s="101" t="s">
        <v>93</v>
      </c>
      <c r="D27" s="101" t="s">
        <v>94</v>
      </c>
      <c r="E27" t="s">
        <v>135</v>
      </c>
      <c r="G27" s="96" t="s">
        <v>136</v>
      </c>
    </row>
    <row r="28" spans="1:8" ht="31.5">
      <c r="A28" s="99">
        <v>630277</v>
      </c>
      <c r="B28" s="100" t="s">
        <v>102</v>
      </c>
      <c r="C28" s="102" t="s">
        <v>138</v>
      </c>
      <c r="D28" s="101" t="s">
        <v>140</v>
      </c>
      <c r="E28">
        <v>89272643747</v>
      </c>
      <c r="F28" s="17" t="s">
        <v>139</v>
      </c>
      <c r="G28" s="96" t="s">
        <v>141</v>
      </c>
      <c r="H28" t="s">
        <v>137</v>
      </c>
    </row>
    <row r="29" spans="1:8" ht="15.75">
      <c r="A29" s="34">
        <v>630351</v>
      </c>
      <c r="B29" s="35" t="s">
        <v>101</v>
      </c>
      <c r="C29" s="34"/>
      <c r="D29" s="35"/>
    </row>
  </sheetData>
  <mergeCells count="7">
    <mergeCell ref="A21:A24"/>
    <mergeCell ref="B21:B24"/>
    <mergeCell ref="A2:A4"/>
    <mergeCell ref="B2:B4"/>
    <mergeCell ref="C2:D3"/>
    <mergeCell ref="A19:A20"/>
    <mergeCell ref="B19:B20"/>
  </mergeCells>
  <hyperlinks>
    <hyperlink ref="G5" r:id="rId1"/>
    <hyperlink ref="G6" r:id="rId2"/>
    <hyperlink ref="G7" r:id="rId3"/>
    <hyperlink ref="G8" r:id="rId4"/>
    <hyperlink ref="G10" r:id="rId5"/>
    <hyperlink ref="G11" r:id="rId6"/>
    <hyperlink ref="G12" r:id="rId7"/>
    <hyperlink ref="G13" r:id="rId8"/>
    <hyperlink ref="G14" r:id="rId9"/>
    <hyperlink ref="G16" r:id="rId10"/>
    <hyperlink ref="G17" r:id="rId11"/>
    <hyperlink ref="G20" r:id="rId12"/>
    <hyperlink ref="G24" r:id="rId13"/>
    <hyperlink ref="G25" r:id="rId14"/>
    <hyperlink ref="G26" r:id="rId15"/>
    <hyperlink ref="G27" r:id="rId16"/>
    <hyperlink ref="G28" r:id="rId17"/>
    <hyperlink ref="G15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Мониторинг</vt:lpstr>
      <vt:lpstr>МТР</vt:lpstr>
      <vt:lpstr>План 1-2024</vt:lpstr>
      <vt:lpstr>ФАКТ</vt:lpstr>
      <vt:lpstr>МТР (факт)</vt:lpstr>
      <vt:lpstr>Свод по группам ВМП</vt:lpstr>
      <vt:lpstr>Свод по мо</vt:lpstr>
      <vt:lpstr>Список ответственных</vt:lpstr>
      <vt:lpstr>'Свод по группам ВМП'!Заголовки_для_печати</vt:lpstr>
      <vt:lpstr>Мониторинг!Область_печати</vt:lpstr>
      <vt:lpstr>'Свод по группам ВМП'!Область_печати</vt:lpstr>
      <vt:lpstr>'Свод по мо'!Область_печати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2024-02-15T07:50:54Z</dcterms:modified>
</cp:coreProperties>
</file>